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0395" windowHeight="8190" activeTab="1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G25" i="2"/>
  <c r="F25"/>
  <c r="F43" s="1"/>
  <c r="F68" s="1"/>
  <c r="E25"/>
  <c r="E43" s="1"/>
  <c r="E68" s="1"/>
  <c r="D25"/>
  <c r="D43" s="1"/>
  <c r="D68" s="1"/>
  <c r="G22"/>
  <c r="G66" s="1"/>
  <c r="F22"/>
  <c r="E22"/>
  <c r="E66" s="1"/>
  <c r="D22"/>
  <c r="D66" s="1"/>
  <c r="C18"/>
  <c r="G15"/>
  <c r="G65" s="1"/>
  <c r="F15"/>
  <c r="F65" s="1"/>
  <c r="E15"/>
  <c r="E65" s="1"/>
  <c r="D15"/>
  <c r="D65" s="1"/>
  <c r="G43"/>
  <c r="G68" s="1"/>
  <c r="C24"/>
  <c r="C13"/>
  <c r="C14"/>
  <c r="F66"/>
  <c r="C20"/>
  <c r="C42"/>
  <c r="C39"/>
  <c r="C38"/>
  <c r="C37"/>
  <c r="C36"/>
  <c r="C34"/>
  <c r="C33"/>
  <c r="C32"/>
  <c r="C26"/>
  <c r="C23"/>
  <c r="C25" s="1"/>
  <c r="C19"/>
  <c r="C21"/>
  <c r="C60"/>
  <c r="C59"/>
  <c r="C58"/>
  <c r="C57"/>
  <c r="C56"/>
  <c r="C55"/>
  <c r="C54"/>
  <c r="C52"/>
  <c r="C51"/>
  <c r="C49"/>
  <c r="C48"/>
  <c r="C47"/>
  <c r="C12"/>
  <c r="C41"/>
  <c r="C53"/>
  <c r="E46"/>
  <c r="E61" s="1"/>
  <c r="E69" s="1"/>
  <c r="F46"/>
  <c r="F61" s="1"/>
  <c r="F69" s="1"/>
  <c r="G46"/>
  <c r="G61" s="1"/>
  <c r="G69" s="1"/>
  <c r="D46"/>
  <c r="D61" s="1"/>
  <c r="D69" s="1"/>
  <c r="C40"/>
  <c r="G49" i="1"/>
  <c r="E49"/>
  <c r="D53"/>
  <c r="G42"/>
  <c r="G47"/>
  <c r="G40"/>
  <c r="F41"/>
  <c r="F43"/>
  <c r="F44"/>
  <c r="F46"/>
  <c r="F50"/>
  <c r="F52"/>
  <c r="E41"/>
  <c r="E42"/>
  <c r="E43"/>
  <c r="E44"/>
  <c r="E46"/>
  <c r="E47"/>
  <c r="E50"/>
  <c r="E52"/>
  <c r="E40"/>
  <c r="G25"/>
  <c r="G30"/>
  <c r="G35"/>
  <c r="C37"/>
  <c r="G37"/>
  <c r="F27"/>
  <c r="F29"/>
  <c r="F32"/>
  <c r="F24"/>
  <c r="E25"/>
  <c r="E27"/>
  <c r="E29"/>
  <c r="E30"/>
  <c r="E31"/>
  <c r="E32"/>
  <c r="E35"/>
  <c r="E37"/>
  <c r="E24"/>
  <c r="F18"/>
  <c r="F19"/>
  <c r="F20"/>
  <c r="F17"/>
  <c r="E20"/>
  <c r="E19"/>
  <c r="E18"/>
  <c r="C21"/>
  <c r="D21"/>
  <c r="E21"/>
  <c r="E17"/>
  <c r="F12"/>
  <c r="F13"/>
  <c r="F11"/>
  <c r="G8"/>
  <c r="G9"/>
  <c r="G10"/>
  <c r="E9"/>
  <c r="E10"/>
  <c r="E11"/>
  <c r="E12"/>
  <c r="E13"/>
  <c r="E8"/>
  <c r="D62"/>
  <c r="F62"/>
  <c r="D61"/>
  <c r="D60"/>
  <c r="D37"/>
  <c r="D59"/>
  <c r="E59"/>
  <c r="D7"/>
  <c r="G7"/>
  <c r="C59"/>
  <c r="C63"/>
  <c r="C58"/>
  <c r="C57"/>
  <c r="C60"/>
  <c r="C53"/>
  <c r="F53"/>
  <c r="C14"/>
  <c r="E60"/>
  <c r="F60"/>
  <c r="E7"/>
  <c r="E53"/>
  <c r="E61"/>
  <c r="D14"/>
  <c r="D58"/>
  <c r="F21"/>
  <c r="E62"/>
  <c r="F59"/>
  <c r="E14"/>
  <c r="F14"/>
  <c r="D57"/>
  <c r="F58"/>
  <c r="E58"/>
  <c r="F30" i="2"/>
  <c r="F31" s="1"/>
  <c r="F57" i="1"/>
  <c r="E57"/>
  <c r="E30" i="2"/>
  <c r="E31" s="1"/>
  <c r="G30"/>
  <c r="G31" s="1"/>
  <c r="D30"/>
  <c r="D31" s="1"/>
  <c r="C30" l="1"/>
  <c r="C15"/>
  <c r="C22"/>
  <c r="C31"/>
  <c r="C43"/>
  <c r="C68" s="1"/>
  <c r="C66"/>
  <c r="C46"/>
  <c r="C61" s="1"/>
  <c r="C69" s="1"/>
  <c r="C67" s="1"/>
  <c r="C70" s="1"/>
  <c r="G67"/>
  <c r="G70" s="1"/>
  <c r="D67"/>
  <c r="F67"/>
  <c r="F70" s="1"/>
  <c r="D70"/>
  <c r="E67"/>
  <c r="E70" s="1"/>
  <c r="C65"/>
</calcChain>
</file>

<file path=xl/sharedStrings.xml><?xml version="1.0" encoding="utf-8"?>
<sst xmlns="http://schemas.openxmlformats.org/spreadsheetml/2006/main" count="260" uniqueCount="139">
  <si>
    <t>М А Ъ Л У М О Т Н О М А.</t>
  </si>
  <si>
    <t>№</t>
  </si>
  <si>
    <t>Кўрсаткичлар</t>
  </si>
  <si>
    <t>Режа</t>
  </si>
  <si>
    <t>Факт</t>
  </si>
  <si>
    <t>%</t>
  </si>
  <si>
    <t>Натижа</t>
  </si>
  <si>
    <t>Ўсиш</t>
  </si>
  <si>
    <t>Пасайиш</t>
  </si>
  <si>
    <t>Бир марталик йиғим жумладан</t>
  </si>
  <si>
    <t>Марказий деҳқон бозори.</t>
  </si>
  <si>
    <t>Мол бозори (филиал)</t>
  </si>
  <si>
    <t>2.</t>
  </si>
  <si>
    <t>Пулли хизмат</t>
  </si>
  <si>
    <t>3.</t>
  </si>
  <si>
    <t>4.</t>
  </si>
  <si>
    <t>Ижара йиғимлари</t>
  </si>
  <si>
    <t>5.</t>
  </si>
  <si>
    <t>Бошқа даромадлар</t>
  </si>
  <si>
    <t>Жами</t>
  </si>
  <si>
    <t>2.ЯЛПИ ДАРОМАДДАН ТЎЛОВЛАР</t>
  </si>
  <si>
    <t>Тўланиши лозим</t>
  </si>
  <si>
    <t>Ҳақиқатда</t>
  </si>
  <si>
    <t>1.</t>
  </si>
  <si>
    <t>Ягона йўл фонди -1.4%</t>
  </si>
  <si>
    <t>Пенсия фонди -1.6%</t>
  </si>
  <si>
    <t>Мактаб фонди -0.5%</t>
  </si>
  <si>
    <t>Ялпи даромаддан махаллий бюджетга 50% солиқ тўлови</t>
  </si>
  <si>
    <t>ЖАМИЯТ ИХТИЁРИДА ҚОЛГАН ДАРОМАДДАН ТЎЛОВЛАР</t>
  </si>
  <si>
    <t>Хисобланди</t>
  </si>
  <si>
    <t>Шартнома асосида вилоят бозорлар уюшмасига тўлов 5%</t>
  </si>
  <si>
    <t>Иш ҳақи</t>
  </si>
  <si>
    <t xml:space="preserve"> 3.</t>
  </si>
  <si>
    <t xml:space="preserve">Ходимларни тақдирлаш мукофот </t>
  </si>
  <si>
    <t>Ижтимоий (пенсия) фондига 25%</t>
  </si>
  <si>
    <t>Иш ҳақи фонди суммасидан Касаба уюшма қўмитасига (жамоа шартномасига асосан) 1% тўлов</t>
  </si>
  <si>
    <t>8.</t>
  </si>
  <si>
    <t>Банк хизмати тўловлари</t>
  </si>
  <si>
    <t>9.</t>
  </si>
  <si>
    <t>Олинган кредит фоиз тўлови</t>
  </si>
  <si>
    <t>10.</t>
  </si>
  <si>
    <t>Аудиторлик ташкилотига тўлов</t>
  </si>
  <si>
    <t>11.</t>
  </si>
  <si>
    <t>Депозитарийга тўловлар</t>
  </si>
  <si>
    <t>12.</t>
  </si>
  <si>
    <t>Кузатув кенгаши аъзоларига тақдирлаш, компенсация тўлови</t>
  </si>
  <si>
    <t>13.</t>
  </si>
  <si>
    <t>Тафтиш комиссияси аъзоларига тақдирлаш, компенсация тўлови</t>
  </si>
  <si>
    <t>14.</t>
  </si>
  <si>
    <t>Ходимларга моддий ёрдам</t>
  </si>
  <si>
    <t>Бизнес режа</t>
  </si>
  <si>
    <t>Идора харажатлари</t>
  </si>
  <si>
    <t>Электро энергия сарфи</t>
  </si>
  <si>
    <t>Сув оқава сарфлари</t>
  </si>
  <si>
    <t>Камунал хизматлари</t>
  </si>
  <si>
    <t>Ўлчов воситаларини қиёслов учун тўловлар</t>
  </si>
  <si>
    <t>Тарози,инвентар, коржама ва бошқалар  хариди</t>
  </si>
  <si>
    <t>Санитария хизмати сарфи</t>
  </si>
  <si>
    <t>Газета,журналлар обунаси</t>
  </si>
  <si>
    <t>Хайрия-эхсон</t>
  </si>
  <si>
    <t>Бино-иншоат, инфратузилма-ларни таъмирлаш</t>
  </si>
  <si>
    <t>Асоссий воситаларнинг эскириш (амморт) суммаси</t>
  </si>
  <si>
    <t>Орг, техника идора жихозлари хариди</t>
  </si>
  <si>
    <t>Жами сарф-харажатлар</t>
  </si>
  <si>
    <t>Хақиқатда</t>
  </si>
  <si>
    <t>Ялпи даромад</t>
  </si>
  <si>
    <t>Жами бюджетга солиқ тўловлари</t>
  </si>
  <si>
    <t>Жамият ихтиёрида қолган даромад.                                 Ундан</t>
  </si>
  <si>
    <t>Жами сарф-харажатлар суммаси</t>
  </si>
  <si>
    <t>Соф фойда</t>
  </si>
  <si>
    <t>3. САРИФ - ХАРАЖАТЛАР ҚИСМИ</t>
  </si>
  <si>
    <t>4. СОФ ФОЙДА</t>
  </si>
  <si>
    <t>Жамият бошқарув раиси:</t>
  </si>
  <si>
    <t>Жамият бош хисобчиси:</t>
  </si>
  <si>
    <t>М. Хамдамов.</t>
  </si>
  <si>
    <t>М. Орипов.</t>
  </si>
  <si>
    <t>А.Қодирий мавзеси (филиал)</t>
  </si>
  <si>
    <t>а)   Тўловлар</t>
  </si>
  <si>
    <t>б)   Сариф-харажатлар</t>
  </si>
  <si>
    <t>Жамиятни корпоратив бошқариш, инновацияларни жорий этиш, услубий хужжатлар тайёрлаш учун тўловлар</t>
  </si>
  <si>
    <t>1.ДАРОМАД ҚИСМИ</t>
  </si>
  <si>
    <t>Режалаштирилмаган сариф-харажатлар</t>
  </si>
  <si>
    <t>х</t>
  </si>
  <si>
    <t>Фарғона шаҳар “Марказий деҳқон бозори” акциядорлик</t>
  </si>
  <si>
    <t>БИЗНЕС РЕАЖАСИ</t>
  </si>
  <si>
    <r>
      <t xml:space="preserve">1. ДАРОМАД ҚИСМИ              </t>
    </r>
    <r>
      <rPr>
        <i/>
        <sz val="12"/>
        <rFont val="Times New Roman"/>
        <family val="1"/>
        <charset val="204"/>
      </rPr>
      <t>(минг сўм)</t>
    </r>
  </si>
  <si>
    <t>чораклар</t>
  </si>
  <si>
    <t>Марказий деҳқон бозори</t>
  </si>
  <si>
    <t>Ижара шартномаси тушум</t>
  </si>
  <si>
    <t>Жами ялпи даромад</t>
  </si>
  <si>
    <r>
      <t xml:space="preserve">2. ТЎЛОВЛАР                </t>
    </r>
    <r>
      <rPr>
        <i/>
        <sz val="12"/>
        <rFont val="Times New Roman"/>
        <family val="1"/>
        <charset val="204"/>
      </rPr>
      <t>(минг сўм)</t>
    </r>
  </si>
  <si>
    <t>жумладан</t>
  </si>
  <si>
    <t>- Иш ҳақи</t>
  </si>
  <si>
    <t>- Ходимларни мукофотлаш</t>
  </si>
  <si>
    <t>Кредит танаси ва устама тўловлари</t>
  </si>
  <si>
    <t>Депозитарий хизмати тўловлари</t>
  </si>
  <si>
    <t>Аудитор ташкилотига тўлов</t>
  </si>
  <si>
    <t>Кузатув кенгаши аъзоларига компенсация, тақдирлаш тўлови</t>
  </si>
  <si>
    <t>Жамият тафтишчисига компенса-ция, тақдирлаш тўловлари</t>
  </si>
  <si>
    <r>
      <t xml:space="preserve">3. САРФ-ХАРАЖАТЛАР                     </t>
    </r>
    <r>
      <rPr>
        <i/>
        <sz val="12"/>
        <rFont val="Times New Roman"/>
        <family val="1"/>
        <charset val="204"/>
      </rPr>
      <t>(минг сўм)</t>
    </r>
  </si>
  <si>
    <t>Идора харажатлари ( канц. товар, телефон ва бошқалар)</t>
  </si>
  <si>
    <t>Электроэнергия сарфи</t>
  </si>
  <si>
    <t>Сувоқава сарфлари</t>
  </si>
  <si>
    <t>Ўлчов воситаларини қиёслаш, давлат кўригидан ўтказиш</t>
  </si>
  <si>
    <t>Коржома, торози, инвентар ва бошқалар хариди</t>
  </si>
  <si>
    <t>Санитария хизмати сарфлари</t>
  </si>
  <si>
    <t>Газета -журнал ва бошқалар обунаси</t>
  </si>
  <si>
    <t>Асосий воситаларни мукаммал ва жорий таъмирлаш</t>
  </si>
  <si>
    <t>Асосий воситаларни аммотизацияси</t>
  </si>
  <si>
    <t>Реклама, ахборот, маълумот баннер- плакатлар тайёрлаш ва ўрнатиш</t>
  </si>
  <si>
    <t>Режалаштирилмаган сарф-харажатлар</t>
  </si>
  <si>
    <r>
      <t xml:space="preserve">4. СОФ ФОЙДА                  </t>
    </r>
    <r>
      <rPr>
        <i/>
        <sz val="12"/>
        <rFont val="Times New Roman"/>
        <family val="1"/>
        <charset val="204"/>
      </rPr>
      <t>(минг сўм)</t>
    </r>
  </si>
  <si>
    <t>Кўрсаткич</t>
  </si>
  <si>
    <t>Тўлов, сарф-харажатлар жами жумладан</t>
  </si>
  <si>
    <t xml:space="preserve">            а) Тўловлар</t>
  </si>
  <si>
    <t xml:space="preserve">            б) Сарф харажатлар</t>
  </si>
  <si>
    <t>СОФ ФОЙДА</t>
  </si>
  <si>
    <r>
      <t xml:space="preserve">           </t>
    </r>
    <r>
      <rPr>
        <b/>
        <sz val="12"/>
        <rFont val="Times New Roman"/>
        <family val="1"/>
        <charset val="204"/>
      </rPr>
      <t>Жамият бош хисобчиси:                                                              М.Хамдамов</t>
    </r>
  </si>
  <si>
    <t>Пулли хизмат (стоянка)</t>
  </si>
  <si>
    <t xml:space="preserve">Фарғона шаҳар "Марказий дехқон бозори " акциядорлик жамияти.                  2019 йил Бизнес режа кўрсаткичларини  бажарилиши тўғрисида                                                                                                                                </t>
  </si>
  <si>
    <t xml:space="preserve">           Жамият бошқарув раиси :                                                          Т. Нурдинов          </t>
  </si>
  <si>
    <t>Вилоят бозорлар уюшмасига шартномага асосан тўлов 2,5%</t>
  </si>
  <si>
    <t>Иш хақи жами</t>
  </si>
  <si>
    <t>Жами тўловлар</t>
  </si>
  <si>
    <t>Интернет тўловлари</t>
  </si>
  <si>
    <t>Қўшимча қиймат солиғи</t>
  </si>
  <si>
    <t>Фойда солиғи</t>
  </si>
  <si>
    <t>Сув солиги</t>
  </si>
  <si>
    <t>Жами солиқ тўловлар</t>
  </si>
  <si>
    <t>Ер солиғи</t>
  </si>
  <si>
    <t>Тоза худуд ва ташиш харажатлар</t>
  </si>
  <si>
    <t>Иш хақидан  П.Ф Ажратма 12%</t>
  </si>
  <si>
    <t>жами ажратма</t>
  </si>
  <si>
    <t xml:space="preserve">жамияти акциядорлариннинг 2020 йил 29 июнь кунидаги </t>
  </si>
  <si>
    <t>акциядорларининг умумий йиғилиш  қарори билан тасдиқланган.</t>
  </si>
  <si>
    <t>минг сум</t>
  </si>
  <si>
    <t>2021 йил жами</t>
  </si>
  <si>
    <t>Жами 2021йил</t>
  </si>
  <si>
    <t>Фарғона шаҳар “Марказий деҳқон бозори” акциядорлик жамиятининг 2021 йил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</si>
</sst>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.0_р_._-;\-* #,##0.0_р_._-;_-* &quot;-&quot;?_р_._-;_-@_-"/>
    <numFmt numFmtId="168" formatCode="0.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4" fillId="0" borderId="0" xfId="0" applyFont="1"/>
    <xf numFmtId="165" fontId="6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4" fillId="0" borderId="0" xfId="1" applyNumberFormat="1" applyFont="1"/>
    <xf numFmtId="165" fontId="3" fillId="0" borderId="0" xfId="1" applyNumberFormat="1" applyFont="1"/>
    <xf numFmtId="165" fontId="0" fillId="0" borderId="0" xfId="1" applyNumberFormat="1" applyFont="1"/>
    <xf numFmtId="0" fontId="6" fillId="0" borderId="1" xfId="0" applyFont="1" applyBorder="1" applyAlignment="1">
      <alignment horizontal="left" vertical="center" wrapText="1"/>
    </xf>
    <xf numFmtId="167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Border="1"/>
    <xf numFmtId="0" fontId="0" fillId="0" borderId="0" xfId="0" applyBorder="1" applyAlignment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5" fontId="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165" fontId="7" fillId="0" borderId="1" xfId="1" applyNumberFormat="1" applyFont="1" applyBorder="1" applyAlignment="1">
      <alignment horizontal="center"/>
    </xf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left" indent="2"/>
    </xf>
    <xf numFmtId="167" fontId="0" fillId="0" borderId="0" xfId="0" applyNumberFormat="1" applyFill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/>
    </xf>
    <xf numFmtId="168" fontId="7" fillId="0" borderId="1" xfId="0" applyNumberFormat="1" applyFont="1" applyFill="1" applyBorder="1" applyAlignment="1">
      <alignment horizontal="center"/>
    </xf>
    <xf numFmtId="168" fontId="7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/>
    </xf>
    <xf numFmtId="165" fontId="8" fillId="0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 vertical="center"/>
    </xf>
    <xf numFmtId="168" fontId="7" fillId="0" borderId="1" xfId="0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6" xfId="1" applyNumberFormat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165" fontId="7" fillId="0" borderId="5" xfId="1" applyNumberFormat="1" applyFont="1" applyFill="1" applyBorder="1" applyAlignment="1">
      <alignment horizontal="center" vertical="center" wrapText="1"/>
    </xf>
    <xf numFmtId="165" fontId="7" fillId="0" borderId="6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Alignment="1">
      <alignment horizontal="center" vertical="top"/>
    </xf>
    <xf numFmtId="165" fontId="8" fillId="0" borderId="0" xfId="1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workbookViewId="0">
      <selection activeCell="I14" sqref="I14"/>
    </sheetView>
  </sheetViews>
  <sheetFormatPr defaultRowHeight="12.75"/>
  <cols>
    <col min="1" max="1" width="3.85546875" customWidth="1"/>
    <col min="2" max="2" width="26.140625" customWidth="1"/>
    <col min="3" max="3" width="15.28515625" style="13" customWidth="1"/>
    <col min="4" max="4" width="16.7109375" style="13" customWidth="1"/>
    <col min="5" max="5" width="11.85546875" style="13" customWidth="1"/>
    <col min="6" max="7" width="13.7109375" style="13" customWidth="1"/>
    <col min="9" max="9" width="22.140625" customWidth="1"/>
    <col min="10" max="10" width="14.5703125" customWidth="1"/>
  </cols>
  <sheetData>
    <row r="1" spans="1:9" ht="87" customHeight="1">
      <c r="A1" s="69" t="s">
        <v>119</v>
      </c>
      <c r="B1" s="69"/>
      <c r="C1" s="69"/>
      <c r="D1" s="69"/>
      <c r="E1" s="69"/>
      <c r="F1" s="69"/>
      <c r="G1" s="69"/>
    </row>
    <row r="2" spans="1:9" ht="33.75" customHeight="1">
      <c r="A2" s="76" t="s">
        <v>0</v>
      </c>
      <c r="B2" s="76"/>
      <c r="C2" s="76"/>
      <c r="D2" s="76"/>
      <c r="E2" s="76"/>
      <c r="F2" s="76"/>
      <c r="G2" s="76"/>
    </row>
    <row r="4" spans="1:9" s="1" customFormat="1" ht="22.5" customHeight="1">
      <c r="A4" s="70" t="s">
        <v>1</v>
      </c>
      <c r="B4" s="70" t="s">
        <v>2</v>
      </c>
      <c r="C4" s="72" t="s">
        <v>3</v>
      </c>
      <c r="D4" s="72" t="s">
        <v>4</v>
      </c>
      <c r="E4" s="72" t="s">
        <v>5</v>
      </c>
      <c r="F4" s="74" t="s">
        <v>6</v>
      </c>
      <c r="G4" s="75"/>
    </row>
    <row r="5" spans="1:9" s="1" customFormat="1" ht="22.5" customHeight="1">
      <c r="A5" s="71"/>
      <c r="B5" s="71"/>
      <c r="C5" s="73"/>
      <c r="D5" s="73"/>
      <c r="E5" s="73"/>
      <c r="F5" s="10" t="s">
        <v>7</v>
      </c>
      <c r="G5" s="10" t="s">
        <v>8</v>
      </c>
    </row>
    <row r="6" spans="1:9" ht="29.25" customHeight="1">
      <c r="A6" s="64" t="s">
        <v>80</v>
      </c>
      <c r="B6" s="65"/>
      <c r="C6" s="65"/>
      <c r="D6" s="65"/>
      <c r="E6" s="65"/>
      <c r="F6" s="65"/>
      <c r="G6" s="66"/>
    </row>
    <row r="7" spans="1:9" s="5" customFormat="1" ht="34.5" customHeight="1">
      <c r="A7" s="4">
        <v>1</v>
      </c>
      <c r="B7" s="4" t="s">
        <v>9</v>
      </c>
      <c r="C7" s="9">
        <v>1736000</v>
      </c>
      <c r="D7" s="9">
        <f>D8+D9+D10</f>
        <v>1330229.3</v>
      </c>
      <c r="E7" s="9">
        <f>D7/C7%</f>
        <v>76.626111751152081</v>
      </c>
      <c r="F7" s="9" t="s">
        <v>82</v>
      </c>
      <c r="G7" s="9">
        <f>C7-D7</f>
        <v>405770.69999999995</v>
      </c>
    </row>
    <row r="8" spans="1:9" s="5" customFormat="1" ht="30" customHeight="1">
      <c r="A8" s="4"/>
      <c r="B8" s="4" t="s">
        <v>10</v>
      </c>
      <c r="C8" s="9">
        <v>1492960</v>
      </c>
      <c r="D8" s="9">
        <v>1182604.3</v>
      </c>
      <c r="E8" s="9">
        <f>D8/C8%</f>
        <v>79.212055245954346</v>
      </c>
      <c r="F8" s="9" t="s">
        <v>82</v>
      </c>
      <c r="G8" s="9">
        <f>C8-D8</f>
        <v>310355.69999999995</v>
      </c>
    </row>
    <row r="9" spans="1:9" s="5" customFormat="1" ht="30" customHeight="1">
      <c r="A9" s="4"/>
      <c r="B9" s="4" t="s">
        <v>76</v>
      </c>
      <c r="C9" s="9">
        <v>69400</v>
      </c>
      <c r="D9" s="9">
        <v>15639</v>
      </c>
      <c r="E9" s="9">
        <f t="shared" ref="E9:E14" si="0">D9/C9%</f>
        <v>22.534582132564843</v>
      </c>
      <c r="F9" s="9" t="s">
        <v>82</v>
      </c>
      <c r="G9" s="9">
        <f>C9-D9</f>
        <v>53761</v>
      </c>
    </row>
    <row r="10" spans="1:9" s="5" customFormat="1" ht="30" customHeight="1">
      <c r="A10" s="4"/>
      <c r="B10" s="4" t="s">
        <v>11</v>
      </c>
      <c r="C10" s="9">
        <v>173600</v>
      </c>
      <c r="D10" s="9">
        <v>131986</v>
      </c>
      <c r="E10" s="9">
        <f t="shared" si="0"/>
        <v>76.028801843317979</v>
      </c>
      <c r="F10" s="9" t="s">
        <v>82</v>
      </c>
      <c r="G10" s="9">
        <f>C10-D10</f>
        <v>41614</v>
      </c>
      <c r="I10" s="15"/>
    </row>
    <row r="11" spans="1:9" s="5" customFormat="1" ht="30" customHeight="1">
      <c r="A11" s="4" t="s">
        <v>12</v>
      </c>
      <c r="B11" s="4" t="s">
        <v>13</v>
      </c>
      <c r="C11" s="9">
        <v>160000</v>
      </c>
      <c r="D11" s="9">
        <v>412385</v>
      </c>
      <c r="E11" s="9">
        <f t="shared" si="0"/>
        <v>257.74062500000002</v>
      </c>
      <c r="F11" s="9">
        <f>D11-C11</f>
        <v>252385</v>
      </c>
      <c r="G11" s="9" t="s">
        <v>82</v>
      </c>
    </row>
    <row r="12" spans="1:9" s="5" customFormat="1" ht="30" customHeight="1">
      <c r="A12" s="4" t="s">
        <v>14</v>
      </c>
      <c r="B12" s="4" t="s">
        <v>16</v>
      </c>
      <c r="C12" s="9">
        <v>300000</v>
      </c>
      <c r="D12" s="9">
        <v>376483.6</v>
      </c>
      <c r="E12" s="9">
        <f t="shared" si="0"/>
        <v>125.49453333333332</v>
      </c>
      <c r="F12" s="9">
        <f>D12-C12</f>
        <v>76483.599999999977</v>
      </c>
      <c r="G12" s="9" t="s">
        <v>82</v>
      </c>
    </row>
    <row r="13" spans="1:9" s="5" customFormat="1" ht="30" customHeight="1">
      <c r="A13" s="4" t="s">
        <v>15</v>
      </c>
      <c r="B13" s="4" t="s">
        <v>18</v>
      </c>
      <c r="C13" s="9">
        <v>4000</v>
      </c>
      <c r="D13" s="9">
        <v>300250</v>
      </c>
      <c r="E13" s="9">
        <f t="shared" si="0"/>
        <v>7506.25</v>
      </c>
      <c r="F13" s="9">
        <f>D13-C13</f>
        <v>296250</v>
      </c>
      <c r="G13" s="9" t="s">
        <v>82</v>
      </c>
    </row>
    <row r="14" spans="1:9" s="1" customFormat="1" ht="27" customHeight="1">
      <c r="A14" s="2"/>
      <c r="B14" s="2" t="s">
        <v>19</v>
      </c>
      <c r="C14" s="10">
        <f>C7+C11+C12+C13</f>
        <v>2200000</v>
      </c>
      <c r="D14" s="10">
        <f>D7+D11+D12+D13</f>
        <v>2419347.9</v>
      </c>
      <c r="E14" s="9">
        <f t="shared" si="0"/>
        <v>109.97035909090908</v>
      </c>
      <c r="F14" s="9">
        <f>D14-C14</f>
        <v>219347.89999999991</v>
      </c>
      <c r="G14" s="9" t="s">
        <v>82</v>
      </c>
    </row>
    <row r="15" spans="1:9" s="6" customFormat="1" ht="33.75" customHeight="1">
      <c r="A15" s="64" t="s">
        <v>20</v>
      </c>
      <c r="B15" s="65"/>
      <c r="C15" s="65"/>
      <c r="D15" s="65"/>
      <c r="E15" s="65"/>
      <c r="F15" s="65"/>
      <c r="G15" s="66"/>
    </row>
    <row r="16" spans="1:9" s="1" customFormat="1" ht="33.75" customHeight="1">
      <c r="A16" s="2" t="s">
        <v>1</v>
      </c>
      <c r="B16" s="2" t="s">
        <v>2</v>
      </c>
      <c r="C16" s="10" t="s">
        <v>21</v>
      </c>
      <c r="D16" s="10" t="s">
        <v>22</v>
      </c>
      <c r="E16" s="10" t="s">
        <v>5</v>
      </c>
      <c r="F16" s="10" t="s">
        <v>7</v>
      </c>
      <c r="G16" s="10" t="s">
        <v>8</v>
      </c>
    </row>
    <row r="17" spans="1:7" s="3" customFormat="1" ht="29.25" customHeight="1">
      <c r="A17" s="4" t="s">
        <v>23</v>
      </c>
      <c r="B17" s="4" t="s">
        <v>24</v>
      </c>
      <c r="C17" s="9">
        <v>30800</v>
      </c>
      <c r="D17" s="9">
        <v>33870.9</v>
      </c>
      <c r="E17" s="9">
        <f>D17/C17%</f>
        <v>109.97045454545454</v>
      </c>
      <c r="F17" s="9">
        <f>D17-C17</f>
        <v>3070.9000000000015</v>
      </c>
      <c r="G17" s="9" t="s">
        <v>82</v>
      </c>
    </row>
    <row r="18" spans="1:7" s="3" customFormat="1" ht="31.5" customHeight="1">
      <c r="A18" s="4" t="s">
        <v>12</v>
      </c>
      <c r="B18" s="4" t="s">
        <v>25</v>
      </c>
      <c r="C18" s="9">
        <v>35200</v>
      </c>
      <c r="D18" s="9">
        <v>38709.599999999999</v>
      </c>
      <c r="E18" s="9">
        <f>D18/C18%</f>
        <v>109.97045454545454</v>
      </c>
      <c r="F18" s="9">
        <f>D18-C18</f>
        <v>3509.5999999999985</v>
      </c>
      <c r="G18" s="9" t="s">
        <v>82</v>
      </c>
    </row>
    <row r="19" spans="1:7" s="3" customFormat="1" ht="45" customHeight="1">
      <c r="A19" s="4" t="s">
        <v>14</v>
      </c>
      <c r="B19" s="4" t="s">
        <v>26</v>
      </c>
      <c r="C19" s="9">
        <v>11000</v>
      </c>
      <c r="D19" s="9">
        <v>12096.7</v>
      </c>
      <c r="E19" s="9">
        <f>D19/C19%</f>
        <v>109.97000000000001</v>
      </c>
      <c r="F19" s="9">
        <f>D19-C19</f>
        <v>1096.7000000000007</v>
      </c>
      <c r="G19" s="9" t="s">
        <v>82</v>
      </c>
    </row>
    <row r="20" spans="1:7" s="3" customFormat="1" ht="45" customHeight="1">
      <c r="A20" s="4" t="s">
        <v>15</v>
      </c>
      <c r="B20" s="4" t="s">
        <v>27</v>
      </c>
      <c r="C20" s="9">
        <v>1061500</v>
      </c>
      <c r="D20" s="9">
        <v>1167335.3999999999</v>
      </c>
      <c r="E20" s="9">
        <f>D20/C20%</f>
        <v>109.9703626943005</v>
      </c>
      <c r="F20" s="9">
        <f>D20-C20</f>
        <v>105835.39999999991</v>
      </c>
      <c r="G20" s="9" t="s">
        <v>82</v>
      </c>
    </row>
    <row r="21" spans="1:7" s="6" customFormat="1" ht="46.5" customHeight="1">
      <c r="A21" s="2"/>
      <c r="B21" s="2" t="s">
        <v>66</v>
      </c>
      <c r="C21" s="10">
        <f>C17+C18+C19+C20</f>
        <v>1138500</v>
      </c>
      <c r="D21" s="10">
        <f>D17+D18+D19+D20</f>
        <v>1252012.5999999999</v>
      </c>
      <c r="E21" s="9">
        <f>D21/C21%</f>
        <v>109.97036451471233</v>
      </c>
      <c r="F21" s="9">
        <f>D21-C21</f>
        <v>113512.59999999986</v>
      </c>
      <c r="G21" s="10" t="s">
        <v>82</v>
      </c>
    </row>
    <row r="22" spans="1:7" s="1" customFormat="1" ht="27.75" customHeight="1">
      <c r="A22" s="67" t="s">
        <v>28</v>
      </c>
      <c r="B22" s="67"/>
      <c r="C22" s="67"/>
      <c r="D22" s="67"/>
      <c r="E22" s="67"/>
      <c r="F22" s="67"/>
      <c r="G22" s="67"/>
    </row>
    <row r="23" spans="1:7" s="1" customFormat="1" ht="33" customHeight="1">
      <c r="A23" s="2" t="s">
        <v>1</v>
      </c>
      <c r="B23" s="2" t="s">
        <v>2</v>
      </c>
      <c r="C23" s="10" t="s">
        <v>3</v>
      </c>
      <c r="D23" s="10" t="s">
        <v>29</v>
      </c>
      <c r="E23" s="10" t="s">
        <v>5</v>
      </c>
      <c r="F23" s="10" t="s">
        <v>7</v>
      </c>
      <c r="G23" s="10" t="s">
        <v>8</v>
      </c>
    </row>
    <row r="24" spans="1:7" s="5" customFormat="1" ht="50.25" customHeight="1">
      <c r="A24" s="4" t="s">
        <v>23</v>
      </c>
      <c r="B24" s="4" t="s">
        <v>30</v>
      </c>
      <c r="C24" s="9">
        <v>53075</v>
      </c>
      <c r="D24" s="9">
        <v>58366.8</v>
      </c>
      <c r="E24" s="9">
        <f>D24/C24%</f>
        <v>109.97041921808761</v>
      </c>
      <c r="F24" s="9">
        <f>D24-C24</f>
        <v>5291.8000000000029</v>
      </c>
      <c r="G24" s="9" t="s">
        <v>82</v>
      </c>
    </row>
    <row r="25" spans="1:7" s="5" customFormat="1" ht="27.75" customHeight="1">
      <c r="A25" s="4" t="s">
        <v>12</v>
      </c>
      <c r="B25" s="4" t="s">
        <v>31</v>
      </c>
      <c r="C25" s="9">
        <v>370200</v>
      </c>
      <c r="D25" s="9">
        <v>367136.6</v>
      </c>
      <c r="E25" s="9">
        <f t="shared" ref="E25:E37" si="1">D25/C25%</f>
        <v>99.172501350621275</v>
      </c>
      <c r="F25" s="9" t="s">
        <v>82</v>
      </c>
      <c r="G25" s="9">
        <f>C25-D25</f>
        <v>3063.4000000000233</v>
      </c>
    </row>
    <row r="26" spans="1:7" s="5" customFormat="1" ht="33.75" customHeight="1">
      <c r="A26" s="4" t="s">
        <v>32</v>
      </c>
      <c r="B26" s="4" t="s">
        <v>33</v>
      </c>
      <c r="C26" s="9">
        <v>2000</v>
      </c>
      <c r="D26" s="9" t="s">
        <v>82</v>
      </c>
      <c r="E26" s="9" t="s">
        <v>82</v>
      </c>
      <c r="F26" s="9" t="s">
        <v>82</v>
      </c>
      <c r="G26" s="9">
        <v>2000</v>
      </c>
    </row>
    <row r="27" spans="1:7" s="5" customFormat="1" ht="33.75" customHeight="1">
      <c r="A27" s="4" t="s">
        <v>15</v>
      </c>
      <c r="B27" s="4" t="s">
        <v>34</v>
      </c>
      <c r="C27" s="9">
        <v>93050</v>
      </c>
      <c r="D27" s="9">
        <v>117298.8</v>
      </c>
      <c r="E27" s="9">
        <f t="shared" si="1"/>
        <v>126.05996775926921</v>
      </c>
      <c r="F27" s="9">
        <f>D27-C27</f>
        <v>24248.800000000003</v>
      </c>
      <c r="G27" s="9" t="s">
        <v>82</v>
      </c>
    </row>
    <row r="28" spans="1:7" s="5" customFormat="1" ht="76.5" customHeight="1">
      <c r="A28" s="4" t="s">
        <v>17</v>
      </c>
      <c r="B28" s="4" t="s">
        <v>35</v>
      </c>
      <c r="C28" s="9">
        <v>3722</v>
      </c>
      <c r="D28" s="9" t="s">
        <v>82</v>
      </c>
      <c r="E28" s="9" t="s">
        <v>82</v>
      </c>
      <c r="F28" s="9" t="s">
        <v>82</v>
      </c>
      <c r="G28" s="9">
        <v>3722</v>
      </c>
    </row>
    <row r="29" spans="1:7" s="5" customFormat="1" ht="33.75" customHeight="1">
      <c r="A29" s="4" t="s">
        <v>36</v>
      </c>
      <c r="B29" s="4" t="s">
        <v>37</v>
      </c>
      <c r="C29" s="9">
        <v>10000</v>
      </c>
      <c r="D29" s="9">
        <v>15046.4</v>
      </c>
      <c r="E29" s="9">
        <f t="shared" si="1"/>
        <v>150.464</v>
      </c>
      <c r="F29" s="9">
        <f>D29-C29</f>
        <v>5046.3999999999996</v>
      </c>
      <c r="G29" s="9" t="s">
        <v>82</v>
      </c>
    </row>
    <row r="30" spans="1:7" s="5" customFormat="1" ht="33.75" customHeight="1">
      <c r="A30" s="4" t="s">
        <v>38</v>
      </c>
      <c r="B30" s="4" t="s">
        <v>39</v>
      </c>
      <c r="C30" s="9">
        <v>267450.2</v>
      </c>
      <c r="D30" s="9">
        <v>234830.3</v>
      </c>
      <c r="E30" s="9">
        <f t="shared" si="1"/>
        <v>87.803374235652086</v>
      </c>
      <c r="F30" s="9" t="s">
        <v>82</v>
      </c>
      <c r="G30" s="9">
        <f>C30-D30</f>
        <v>32619.900000000023</v>
      </c>
    </row>
    <row r="31" spans="1:7" s="5" customFormat="1" ht="33.75" customHeight="1">
      <c r="A31" s="4" t="s">
        <v>40</v>
      </c>
      <c r="B31" s="4" t="s">
        <v>41</v>
      </c>
      <c r="C31" s="9">
        <v>2500</v>
      </c>
      <c r="D31" s="9">
        <v>2350</v>
      </c>
      <c r="E31" s="9">
        <f t="shared" si="1"/>
        <v>94</v>
      </c>
      <c r="F31" s="9" t="s">
        <v>82</v>
      </c>
      <c r="G31" s="9">
        <v>150</v>
      </c>
    </row>
    <row r="32" spans="1:7" s="5" customFormat="1" ht="33.75" customHeight="1">
      <c r="A32" s="4" t="s">
        <v>42</v>
      </c>
      <c r="B32" s="4" t="s">
        <v>43</v>
      </c>
      <c r="C32" s="9">
        <v>3000</v>
      </c>
      <c r="D32" s="9">
        <v>4026.5</v>
      </c>
      <c r="E32" s="9">
        <f t="shared" si="1"/>
        <v>134.21666666666667</v>
      </c>
      <c r="F32" s="9">
        <f>D32-C32</f>
        <v>1026.5</v>
      </c>
      <c r="G32" s="9" t="s">
        <v>82</v>
      </c>
    </row>
    <row r="33" spans="1:9" s="5" customFormat="1" ht="92.25" customHeight="1">
      <c r="A33" s="4"/>
      <c r="B33" s="4" t="s">
        <v>79</v>
      </c>
      <c r="C33" s="9">
        <v>5000</v>
      </c>
      <c r="D33" s="9" t="s">
        <v>82</v>
      </c>
      <c r="E33" s="9" t="s">
        <v>82</v>
      </c>
      <c r="F33" s="9" t="s">
        <v>82</v>
      </c>
      <c r="G33" s="9">
        <v>5000</v>
      </c>
    </row>
    <row r="34" spans="1:9" s="5" customFormat="1" ht="46.5" customHeight="1">
      <c r="A34" s="4" t="s">
        <v>44</v>
      </c>
      <c r="B34" s="4" t="s">
        <v>45</v>
      </c>
      <c r="C34" s="9">
        <v>2000</v>
      </c>
      <c r="D34" s="9" t="s">
        <v>82</v>
      </c>
      <c r="E34" s="9" t="s">
        <v>82</v>
      </c>
      <c r="F34" s="9" t="s">
        <v>82</v>
      </c>
      <c r="G34" s="9">
        <v>2000</v>
      </c>
    </row>
    <row r="35" spans="1:9" s="5" customFormat="1" ht="50.25" customHeight="1">
      <c r="A35" s="4" t="s">
        <v>46</v>
      </c>
      <c r="B35" s="4" t="s">
        <v>47</v>
      </c>
      <c r="C35" s="9">
        <v>800</v>
      </c>
      <c r="D35" s="9">
        <v>600</v>
      </c>
      <c r="E35" s="9">
        <f t="shared" si="1"/>
        <v>75</v>
      </c>
      <c r="F35" s="9" t="s">
        <v>82</v>
      </c>
      <c r="G35" s="9">
        <f>C35-D35</f>
        <v>200</v>
      </c>
    </row>
    <row r="36" spans="1:9" s="5" customFormat="1" ht="33.75" customHeight="1">
      <c r="A36" s="4" t="s">
        <v>48</v>
      </c>
      <c r="B36" s="4" t="s">
        <v>49</v>
      </c>
      <c r="C36" s="9">
        <v>2000</v>
      </c>
      <c r="D36" s="9" t="s">
        <v>82</v>
      </c>
      <c r="E36" s="9" t="s">
        <v>82</v>
      </c>
      <c r="F36" s="9" t="s">
        <v>82</v>
      </c>
      <c r="G36" s="9">
        <v>2000</v>
      </c>
    </row>
    <row r="37" spans="1:9" s="1" customFormat="1" ht="27.75" customHeight="1">
      <c r="A37" s="2"/>
      <c r="B37" s="2" t="s">
        <v>19</v>
      </c>
      <c r="C37" s="10">
        <f>C24+C25+C26+C27+C28+C29+C30+C31+C32+C33+C34+C35+C36</f>
        <v>814797.2</v>
      </c>
      <c r="D37" s="10">
        <f>D24+D25+D27+D29+D30+D31+D32+D35</f>
        <v>799655.39999999991</v>
      </c>
      <c r="E37" s="9">
        <f t="shared" si="1"/>
        <v>98.141648007626927</v>
      </c>
      <c r="F37" s="9" t="s">
        <v>82</v>
      </c>
      <c r="G37" s="9">
        <f>C37-D37</f>
        <v>15141.800000000047</v>
      </c>
    </row>
    <row r="38" spans="1:9" s="1" customFormat="1" ht="27.75" customHeight="1">
      <c r="A38" s="67" t="s">
        <v>70</v>
      </c>
      <c r="B38" s="67"/>
      <c r="C38" s="67"/>
      <c r="D38" s="67"/>
      <c r="E38" s="67"/>
      <c r="F38" s="67"/>
      <c r="G38" s="67"/>
    </row>
    <row r="39" spans="1:9" s="1" customFormat="1" ht="33" customHeight="1">
      <c r="A39" s="2" t="s">
        <v>1</v>
      </c>
      <c r="B39" s="2" t="s">
        <v>2</v>
      </c>
      <c r="C39" s="10" t="s">
        <v>50</v>
      </c>
      <c r="D39" s="10" t="s">
        <v>4</v>
      </c>
      <c r="E39" s="10" t="s">
        <v>5</v>
      </c>
      <c r="F39" s="10" t="s">
        <v>7</v>
      </c>
      <c r="G39" s="10" t="s">
        <v>8</v>
      </c>
    </row>
    <row r="40" spans="1:9" s="5" customFormat="1" ht="22.5" customHeight="1">
      <c r="A40" s="4">
        <v>1</v>
      </c>
      <c r="B40" s="4" t="s">
        <v>51</v>
      </c>
      <c r="C40" s="9">
        <v>3000</v>
      </c>
      <c r="D40" s="9">
        <v>2005</v>
      </c>
      <c r="E40" s="9">
        <f>D40/C40%</f>
        <v>66.833333333333329</v>
      </c>
      <c r="F40" s="9" t="s">
        <v>82</v>
      </c>
      <c r="G40" s="9">
        <f>C40-D40</f>
        <v>995</v>
      </c>
    </row>
    <row r="41" spans="1:9" s="5" customFormat="1" ht="22.5" customHeight="1">
      <c r="A41" s="4">
        <v>2</v>
      </c>
      <c r="B41" s="4" t="s">
        <v>52</v>
      </c>
      <c r="C41" s="9">
        <v>10000</v>
      </c>
      <c r="D41" s="9">
        <v>20952.8</v>
      </c>
      <c r="E41" s="9">
        <f t="shared" ref="E41:E53" si="2">D41/C41%</f>
        <v>209.52799999999999</v>
      </c>
      <c r="F41" s="9">
        <f t="shared" ref="F41:F53" si="3">D41-C41</f>
        <v>10952.8</v>
      </c>
      <c r="G41" s="9" t="s">
        <v>82</v>
      </c>
    </row>
    <row r="42" spans="1:9" s="5" customFormat="1" ht="22.5" customHeight="1">
      <c r="A42" s="4">
        <v>3</v>
      </c>
      <c r="B42" s="4" t="s">
        <v>53</v>
      </c>
      <c r="C42" s="9">
        <v>7000</v>
      </c>
      <c r="D42" s="9">
        <v>5857.7</v>
      </c>
      <c r="E42" s="9">
        <f t="shared" si="2"/>
        <v>83.681428571428569</v>
      </c>
      <c r="F42" s="9" t="s">
        <v>82</v>
      </c>
      <c r="G42" s="9">
        <f>C42-D42</f>
        <v>1142.3000000000002</v>
      </c>
    </row>
    <row r="43" spans="1:9" s="5" customFormat="1" ht="22.5" customHeight="1">
      <c r="A43" s="4">
        <v>4</v>
      </c>
      <c r="B43" s="4" t="s">
        <v>54</v>
      </c>
      <c r="C43" s="9">
        <v>1000</v>
      </c>
      <c r="D43" s="9">
        <v>34283.300000000003</v>
      </c>
      <c r="E43" s="9">
        <f t="shared" si="2"/>
        <v>3428.3300000000004</v>
      </c>
      <c r="F43" s="9">
        <f t="shared" si="3"/>
        <v>33283.300000000003</v>
      </c>
      <c r="G43" s="9" t="s">
        <v>82</v>
      </c>
    </row>
    <row r="44" spans="1:9" s="5" customFormat="1" ht="37.5" customHeight="1">
      <c r="A44" s="4">
        <v>5</v>
      </c>
      <c r="B44" s="4" t="s">
        <v>55</v>
      </c>
      <c r="C44" s="9">
        <v>2000</v>
      </c>
      <c r="D44" s="9">
        <v>5330.6</v>
      </c>
      <c r="E44" s="9">
        <f t="shared" si="2"/>
        <v>266.53000000000003</v>
      </c>
      <c r="F44" s="9">
        <f t="shared" si="3"/>
        <v>3330.6000000000004</v>
      </c>
      <c r="G44" s="9" t="s">
        <v>82</v>
      </c>
    </row>
    <row r="45" spans="1:9" s="5" customFormat="1" ht="46.5" customHeight="1">
      <c r="A45" s="4">
        <v>6</v>
      </c>
      <c r="B45" s="4" t="s">
        <v>56</v>
      </c>
      <c r="C45" s="9">
        <v>10000</v>
      </c>
      <c r="D45" s="9" t="s">
        <v>82</v>
      </c>
      <c r="E45" s="9" t="s">
        <v>82</v>
      </c>
      <c r="F45" s="9" t="s">
        <v>82</v>
      </c>
      <c r="G45" s="9">
        <v>10000</v>
      </c>
    </row>
    <row r="46" spans="1:9" s="5" customFormat="1" ht="36" customHeight="1">
      <c r="A46" s="4">
        <v>7</v>
      </c>
      <c r="B46" s="4" t="s">
        <v>57</v>
      </c>
      <c r="C46" s="9">
        <v>1000</v>
      </c>
      <c r="D46" s="9">
        <v>1550</v>
      </c>
      <c r="E46" s="9">
        <f t="shared" si="2"/>
        <v>155</v>
      </c>
      <c r="F46" s="9">
        <f t="shared" si="3"/>
        <v>550</v>
      </c>
      <c r="G46" s="9" t="s">
        <v>82</v>
      </c>
    </row>
    <row r="47" spans="1:9" s="5" customFormat="1" ht="33" customHeight="1">
      <c r="A47" s="4">
        <v>8</v>
      </c>
      <c r="B47" s="4" t="s">
        <v>58</v>
      </c>
      <c r="C47" s="9">
        <v>3000</v>
      </c>
      <c r="D47" s="9">
        <v>420</v>
      </c>
      <c r="E47" s="9">
        <f t="shared" si="2"/>
        <v>14</v>
      </c>
      <c r="F47" s="9" t="s">
        <v>82</v>
      </c>
      <c r="G47" s="9">
        <f>C47-D47</f>
        <v>2580</v>
      </c>
      <c r="I47" s="16"/>
    </row>
    <row r="48" spans="1:9" s="5" customFormat="1" ht="22.5" customHeight="1">
      <c r="A48" s="4">
        <v>9</v>
      </c>
      <c r="B48" s="4" t="s">
        <v>59</v>
      </c>
      <c r="C48" s="9">
        <v>3000</v>
      </c>
      <c r="D48" s="9" t="s">
        <v>82</v>
      </c>
      <c r="E48" s="9"/>
      <c r="F48" s="9" t="s">
        <v>82</v>
      </c>
      <c r="G48" s="9" t="s">
        <v>82</v>
      </c>
    </row>
    <row r="49" spans="1:9" s="5" customFormat="1" ht="45" customHeight="1">
      <c r="A49" s="4">
        <v>10</v>
      </c>
      <c r="B49" s="4" t="s">
        <v>60</v>
      </c>
      <c r="C49" s="9">
        <v>20000</v>
      </c>
      <c r="D49" s="9">
        <v>10681.6</v>
      </c>
      <c r="E49" s="9">
        <f t="shared" si="2"/>
        <v>53.408000000000001</v>
      </c>
      <c r="F49" s="9" t="s">
        <v>82</v>
      </c>
      <c r="G49" s="9">
        <f>C49-D49</f>
        <v>9318.4</v>
      </c>
      <c r="I49" s="15"/>
    </row>
    <row r="50" spans="1:9" s="5" customFormat="1" ht="42.75" customHeight="1">
      <c r="A50" s="4">
        <v>11</v>
      </c>
      <c r="B50" s="4" t="s">
        <v>61</v>
      </c>
      <c r="C50" s="9">
        <v>30000</v>
      </c>
      <c r="D50" s="9">
        <v>74541.8</v>
      </c>
      <c r="E50" s="9">
        <f t="shared" si="2"/>
        <v>248.47266666666667</v>
      </c>
      <c r="F50" s="9">
        <f t="shared" si="3"/>
        <v>44541.8</v>
      </c>
      <c r="G50" s="9" t="s">
        <v>82</v>
      </c>
    </row>
    <row r="51" spans="1:9" s="5" customFormat="1" ht="31.5" customHeight="1">
      <c r="A51" s="4">
        <v>12</v>
      </c>
      <c r="B51" s="4" t="s">
        <v>62</v>
      </c>
      <c r="C51" s="9">
        <v>5000</v>
      </c>
      <c r="D51" s="9" t="s">
        <v>82</v>
      </c>
      <c r="E51" s="9" t="s">
        <v>82</v>
      </c>
      <c r="F51" s="9" t="s">
        <v>82</v>
      </c>
      <c r="G51" s="9">
        <v>5000</v>
      </c>
    </row>
    <row r="52" spans="1:9" s="5" customFormat="1" ht="33" customHeight="1">
      <c r="A52" s="4">
        <v>13</v>
      </c>
      <c r="B52" s="4" t="s">
        <v>81</v>
      </c>
      <c r="C52" s="9">
        <v>10000</v>
      </c>
      <c r="D52" s="9">
        <v>222738.8</v>
      </c>
      <c r="E52" s="9">
        <f t="shared" si="2"/>
        <v>2227.3879999999999</v>
      </c>
      <c r="F52" s="9">
        <f t="shared" si="3"/>
        <v>212738.8</v>
      </c>
      <c r="G52" s="9" t="s">
        <v>82</v>
      </c>
    </row>
    <row r="53" spans="1:9" s="1" customFormat="1" ht="30" customHeight="1">
      <c r="A53" s="2"/>
      <c r="B53" s="2" t="s">
        <v>63</v>
      </c>
      <c r="C53" s="10">
        <f>C40+C41+C42+C43+C44+C45+C46+C47+C48+C49+C50+C51+C52</f>
        <v>105000</v>
      </c>
      <c r="D53" s="10">
        <f>D40+D41+D42+D43+D44+D46+D47+D50+D52</f>
        <v>367680</v>
      </c>
      <c r="E53" s="9">
        <f t="shared" si="2"/>
        <v>350.17142857142858</v>
      </c>
      <c r="F53" s="9">
        <f t="shared" si="3"/>
        <v>262680</v>
      </c>
      <c r="G53" s="9" t="s">
        <v>82</v>
      </c>
    </row>
    <row r="54" spans="1:9" s="1" customFormat="1" ht="30" customHeight="1">
      <c r="A54" s="67" t="s">
        <v>71</v>
      </c>
      <c r="B54" s="67"/>
      <c r="C54" s="67"/>
      <c r="D54" s="67"/>
      <c r="E54" s="67"/>
      <c r="F54" s="67"/>
      <c r="G54" s="67"/>
    </row>
    <row r="55" spans="1:9" s="1" customFormat="1" ht="30" customHeight="1">
      <c r="A55" s="67" t="s">
        <v>1</v>
      </c>
      <c r="B55" s="67" t="s">
        <v>2</v>
      </c>
      <c r="C55" s="68" t="s">
        <v>3</v>
      </c>
      <c r="D55" s="68" t="s">
        <v>64</v>
      </c>
      <c r="E55" s="68" t="s">
        <v>5</v>
      </c>
      <c r="F55" s="68" t="s">
        <v>6</v>
      </c>
      <c r="G55" s="68"/>
    </row>
    <row r="56" spans="1:9" s="1" customFormat="1" ht="16.5" customHeight="1">
      <c r="A56" s="67"/>
      <c r="B56" s="67"/>
      <c r="C56" s="68"/>
      <c r="D56" s="68"/>
      <c r="E56" s="68"/>
      <c r="F56" s="10" t="s">
        <v>7</v>
      </c>
      <c r="G56" s="10" t="s">
        <v>8</v>
      </c>
    </row>
    <row r="57" spans="1:9" s="5" customFormat="1" ht="22.5" customHeight="1">
      <c r="A57" s="4" t="s">
        <v>23</v>
      </c>
      <c r="B57" s="4" t="s">
        <v>65</v>
      </c>
      <c r="C57" s="9">
        <f>C14</f>
        <v>2200000</v>
      </c>
      <c r="D57" s="9">
        <f>D14</f>
        <v>2419347.9</v>
      </c>
      <c r="E57" s="9">
        <f t="shared" ref="E57:E62" si="4">D57/C57%</f>
        <v>109.97035909090908</v>
      </c>
      <c r="F57" s="9">
        <f>D57-C57</f>
        <v>219347.89999999991</v>
      </c>
      <c r="G57" s="9" t="s">
        <v>82</v>
      </c>
    </row>
    <row r="58" spans="1:9" s="5" customFormat="1" ht="32.25" customHeight="1">
      <c r="A58" s="4" t="s">
        <v>12</v>
      </c>
      <c r="B58" s="4" t="s">
        <v>66</v>
      </c>
      <c r="C58" s="9">
        <f>C21</f>
        <v>1138500</v>
      </c>
      <c r="D58" s="9">
        <f>D21</f>
        <v>1252012.5999999999</v>
      </c>
      <c r="E58" s="9">
        <f t="shared" si="4"/>
        <v>109.97036451471233</v>
      </c>
      <c r="F58" s="9">
        <f>D58-C58</f>
        <v>113512.59999999986</v>
      </c>
      <c r="G58" s="9" t="s">
        <v>82</v>
      </c>
    </row>
    <row r="59" spans="1:9" s="5" customFormat="1" ht="46.5" customHeight="1">
      <c r="A59" s="4" t="s">
        <v>14</v>
      </c>
      <c r="B59" s="4" t="s">
        <v>67</v>
      </c>
      <c r="C59" s="9">
        <f>C20</f>
        <v>1061500</v>
      </c>
      <c r="D59" s="9">
        <f>D20</f>
        <v>1167335.3999999999</v>
      </c>
      <c r="E59" s="9">
        <f t="shared" si="4"/>
        <v>109.9703626943005</v>
      </c>
      <c r="F59" s="9">
        <f>D59-C59</f>
        <v>105835.39999999991</v>
      </c>
      <c r="G59" s="9" t="s">
        <v>82</v>
      </c>
    </row>
    <row r="60" spans="1:9" s="5" customFormat="1" ht="32.25" customHeight="1">
      <c r="A60" s="4" t="s">
        <v>15</v>
      </c>
      <c r="B60" s="4" t="s">
        <v>68</v>
      </c>
      <c r="C60" s="9">
        <f>C61+C62</f>
        <v>919797.2</v>
      </c>
      <c r="D60" s="9">
        <f>D61+D62</f>
        <v>1167335.3999999999</v>
      </c>
      <c r="E60" s="9">
        <f t="shared" si="4"/>
        <v>126.91225848480512</v>
      </c>
      <c r="F60" s="9">
        <f>D60-C60</f>
        <v>247538.19999999995</v>
      </c>
      <c r="G60" s="9" t="s">
        <v>82</v>
      </c>
    </row>
    <row r="61" spans="1:9" s="5" customFormat="1" ht="22.5" customHeight="1">
      <c r="A61" s="4"/>
      <c r="B61" s="14" t="s">
        <v>77</v>
      </c>
      <c r="C61" s="9">
        <v>814797.2</v>
      </c>
      <c r="D61" s="9">
        <f>D37</f>
        <v>799655.39999999991</v>
      </c>
      <c r="E61" s="9">
        <f t="shared" si="4"/>
        <v>98.141648007626927</v>
      </c>
      <c r="F61" s="9" t="s">
        <v>82</v>
      </c>
      <c r="G61" s="9">
        <v>15141.8</v>
      </c>
    </row>
    <row r="62" spans="1:9" s="5" customFormat="1" ht="30.75" customHeight="1">
      <c r="A62" s="4"/>
      <c r="B62" s="14" t="s">
        <v>78</v>
      </c>
      <c r="C62" s="9">
        <v>105000</v>
      </c>
      <c r="D62" s="9">
        <f>D53</f>
        <v>367680</v>
      </c>
      <c r="E62" s="9">
        <f t="shared" si="4"/>
        <v>350.17142857142858</v>
      </c>
      <c r="F62" s="9">
        <f>D62-C62</f>
        <v>262680</v>
      </c>
      <c r="G62" s="9" t="s">
        <v>82</v>
      </c>
    </row>
    <row r="63" spans="1:9" s="1" customFormat="1" ht="22.5" customHeight="1">
      <c r="A63" s="2" t="s">
        <v>15</v>
      </c>
      <c r="B63" s="2" t="s">
        <v>69</v>
      </c>
      <c r="C63" s="10">
        <f>C59-C60</f>
        <v>141702.80000000005</v>
      </c>
      <c r="D63" s="10" t="s">
        <v>82</v>
      </c>
      <c r="E63" s="9" t="s">
        <v>82</v>
      </c>
      <c r="F63" s="9" t="s">
        <v>82</v>
      </c>
      <c r="G63" s="10">
        <v>141702.79999999999</v>
      </c>
    </row>
    <row r="67" spans="2:7" s="7" customFormat="1" ht="18">
      <c r="B67" s="8" t="s">
        <v>72</v>
      </c>
      <c r="C67" s="11"/>
      <c r="D67" s="11"/>
      <c r="E67" s="11" t="s">
        <v>75</v>
      </c>
      <c r="F67" s="12"/>
      <c r="G67" s="12"/>
    </row>
    <row r="68" spans="2:7" s="7" customFormat="1" ht="18">
      <c r="B68" s="8"/>
      <c r="C68" s="11"/>
      <c r="D68" s="11"/>
      <c r="E68" s="11"/>
      <c r="F68" s="12"/>
      <c r="G68" s="12"/>
    </row>
    <row r="69" spans="2:7" s="7" customFormat="1" ht="18">
      <c r="B69" s="8"/>
      <c r="C69" s="11"/>
      <c r="D69" s="11"/>
      <c r="E69" s="11"/>
      <c r="F69" s="12"/>
      <c r="G69" s="12"/>
    </row>
    <row r="70" spans="2:7" s="7" customFormat="1" ht="18">
      <c r="B70" s="8" t="s">
        <v>73</v>
      </c>
      <c r="C70" s="11"/>
      <c r="D70" s="11"/>
      <c r="E70" s="11" t="s">
        <v>74</v>
      </c>
      <c r="F70" s="12"/>
      <c r="G70" s="12"/>
    </row>
    <row r="71" spans="2:7" s="7" customFormat="1" ht="18">
      <c r="C71" s="12"/>
      <c r="D71" s="12"/>
      <c r="E71" s="12"/>
      <c r="F71" s="12"/>
      <c r="G71" s="12"/>
    </row>
  </sheetData>
  <mergeCells count="19">
    <mergeCell ref="A6:G6"/>
    <mergeCell ref="A1:G1"/>
    <mergeCell ref="A4:A5"/>
    <mergeCell ref="B4:B5"/>
    <mergeCell ref="C4:C5"/>
    <mergeCell ref="D4:D5"/>
    <mergeCell ref="E4:E5"/>
    <mergeCell ref="F4:G4"/>
    <mergeCell ref="A2:G2"/>
    <mergeCell ref="A15:G15"/>
    <mergeCell ref="A54:G54"/>
    <mergeCell ref="A55:A56"/>
    <mergeCell ref="B55:B56"/>
    <mergeCell ref="C55:C56"/>
    <mergeCell ref="D55:D56"/>
    <mergeCell ref="E55:E56"/>
    <mergeCell ref="F55:G55"/>
    <mergeCell ref="A22:G22"/>
    <mergeCell ref="A38:G38"/>
  </mergeCells>
  <phoneticPr fontId="2" type="noConversion"/>
  <pageMargins left="0.2" right="0.2" top="0.2" bottom="0.19" header="0.2" footer="0.1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21"/>
  <sheetViews>
    <sheetView tabSelected="1" zoomScaleSheetLayoutView="85" workbookViewId="0">
      <selection activeCell="H8" sqref="H8"/>
    </sheetView>
  </sheetViews>
  <sheetFormatPr defaultRowHeight="15"/>
  <cols>
    <col min="1" max="1" width="7.85546875" customWidth="1"/>
    <col min="2" max="2" width="34.85546875" customWidth="1"/>
    <col min="3" max="3" width="17.7109375" style="32" customWidth="1"/>
    <col min="4" max="4" width="14.28515625" style="32" customWidth="1"/>
    <col min="5" max="5" width="14.85546875" style="32" customWidth="1"/>
    <col min="6" max="6" width="14.28515625" style="32" customWidth="1"/>
    <col min="7" max="7" width="14" style="32" customWidth="1"/>
    <col min="9" max="9" width="11.42578125" bestFit="1" customWidth="1"/>
    <col min="10" max="10" width="18.7109375" customWidth="1"/>
    <col min="11" max="11" width="16" customWidth="1"/>
    <col min="12" max="12" width="17.7109375" customWidth="1"/>
    <col min="13" max="13" width="9.85546875" customWidth="1"/>
  </cols>
  <sheetData>
    <row r="1" spans="1:7" ht="10.5" customHeight="1"/>
    <row r="2" spans="1:7" ht="15.75">
      <c r="A2" s="17"/>
      <c r="C2" s="85" t="s">
        <v>83</v>
      </c>
      <c r="D2" s="85"/>
      <c r="E2" s="85"/>
      <c r="F2" s="85"/>
      <c r="G2" s="85"/>
    </row>
    <row r="3" spans="1:7" ht="15.75">
      <c r="A3" s="17"/>
      <c r="C3" s="85" t="s">
        <v>133</v>
      </c>
      <c r="D3" s="85"/>
      <c r="E3" s="85"/>
      <c r="F3" s="85"/>
      <c r="G3" s="85"/>
    </row>
    <row r="4" spans="1:7" s="19" customFormat="1" ht="15.75">
      <c r="A4" s="18"/>
      <c r="C4" s="86" t="s">
        <v>134</v>
      </c>
      <c r="D4" s="86"/>
      <c r="E4" s="86"/>
      <c r="F4" s="86"/>
      <c r="G4" s="86"/>
    </row>
    <row r="5" spans="1:7" s="19" customFormat="1" ht="7.5" customHeight="1">
      <c r="A5" s="20"/>
      <c r="B5" s="20"/>
      <c r="C5" s="28"/>
      <c r="D5" s="28"/>
      <c r="E5" s="28"/>
      <c r="F5" s="28"/>
      <c r="G5" s="28"/>
    </row>
    <row r="6" spans="1:7" s="19" customFormat="1" ht="22.5" customHeight="1">
      <c r="A6" s="81" t="s">
        <v>138</v>
      </c>
      <c r="B6" s="81"/>
      <c r="C6" s="81"/>
      <c r="D6" s="81"/>
      <c r="E6" s="81"/>
      <c r="F6" s="81"/>
      <c r="G6" s="81"/>
    </row>
    <row r="7" spans="1:7" ht="9" customHeight="1">
      <c r="A7" s="19"/>
      <c r="B7" s="19"/>
      <c r="C7" s="28"/>
      <c r="D7" s="28"/>
      <c r="E7" s="28"/>
      <c r="F7" s="28"/>
      <c r="G7" s="28"/>
    </row>
    <row r="8" spans="1:7" s="22" customFormat="1" ht="18.75" customHeight="1">
      <c r="A8" s="24"/>
      <c r="B8" s="24"/>
      <c r="C8" s="84" t="s">
        <v>84</v>
      </c>
      <c r="D8" s="84"/>
      <c r="E8" s="84"/>
      <c r="F8" s="29" t="s">
        <v>135</v>
      </c>
      <c r="G8" s="29"/>
    </row>
    <row r="9" spans="1:7" s="22" customFormat="1" ht="15.75">
      <c r="A9" s="90" t="s">
        <v>1</v>
      </c>
      <c r="B9" s="87" t="s">
        <v>2</v>
      </c>
      <c r="C9" s="89" t="s">
        <v>136</v>
      </c>
      <c r="D9" s="91" t="s">
        <v>86</v>
      </c>
      <c r="E9" s="92"/>
      <c r="F9" s="92"/>
      <c r="G9" s="93"/>
    </row>
    <row r="10" spans="1:7" s="22" customFormat="1" ht="15.75">
      <c r="A10" s="90"/>
      <c r="B10" s="87"/>
      <c r="C10" s="89"/>
      <c r="D10" s="33">
        <v>1</v>
      </c>
      <c r="E10" s="33">
        <v>2</v>
      </c>
      <c r="F10" s="33">
        <v>3</v>
      </c>
      <c r="G10" s="33">
        <v>4</v>
      </c>
    </row>
    <row r="11" spans="1:7" s="22" customFormat="1" ht="15.75">
      <c r="A11" s="87" t="s">
        <v>85</v>
      </c>
      <c r="B11" s="87"/>
      <c r="C11" s="87"/>
      <c r="D11" s="87"/>
      <c r="E11" s="87"/>
      <c r="F11" s="87"/>
      <c r="G11" s="87"/>
    </row>
    <row r="12" spans="1:7" s="22" customFormat="1" ht="15.75">
      <c r="A12" s="26" t="s">
        <v>23</v>
      </c>
      <c r="B12" s="26" t="s">
        <v>87</v>
      </c>
      <c r="C12" s="27">
        <f>D12+E12+F12+G12</f>
        <v>1740000</v>
      </c>
      <c r="D12" s="27">
        <v>435000</v>
      </c>
      <c r="E12" s="27">
        <v>435000</v>
      </c>
      <c r="F12" s="27">
        <v>435000</v>
      </c>
      <c r="G12" s="27">
        <v>435000</v>
      </c>
    </row>
    <row r="13" spans="1:7" s="22" customFormat="1" ht="15.75">
      <c r="A13" s="26" t="s">
        <v>12</v>
      </c>
      <c r="B13" s="26" t="s">
        <v>118</v>
      </c>
      <c r="C13" s="27">
        <f>D13+E13+F13+G13</f>
        <v>860000</v>
      </c>
      <c r="D13" s="27">
        <v>214000</v>
      </c>
      <c r="E13" s="27">
        <v>215000</v>
      </c>
      <c r="F13" s="27">
        <v>215000</v>
      </c>
      <c r="G13" s="27">
        <v>216000</v>
      </c>
    </row>
    <row r="14" spans="1:7" s="22" customFormat="1" ht="15.75">
      <c r="A14" s="26" t="s">
        <v>14</v>
      </c>
      <c r="B14" s="26" t="s">
        <v>88</v>
      </c>
      <c r="C14" s="27">
        <f>D14+E14+F14+G14</f>
        <v>500000</v>
      </c>
      <c r="D14" s="27">
        <v>125000</v>
      </c>
      <c r="E14" s="27">
        <v>125000</v>
      </c>
      <c r="F14" s="27">
        <v>125000</v>
      </c>
      <c r="G14" s="27">
        <v>125000</v>
      </c>
    </row>
    <row r="15" spans="1:7" s="22" customFormat="1" ht="15.75">
      <c r="A15" s="26"/>
      <c r="B15" s="21" t="s">
        <v>89</v>
      </c>
      <c r="C15" s="55">
        <f>SUM(C12:C14)</f>
        <v>3100000</v>
      </c>
      <c r="D15" s="63">
        <f t="shared" ref="D15:G15" si="0">SUM(D12:D14)</f>
        <v>774000</v>
      </c>
      <c r="E15" s="63">
        <f t="shared" si="0"/>
        <v>775000</v>
      </c>
      <c r="F15" s="63">
        <f t="shared" si="0"/>
        <v>775000</v>
      </c>
      <c r="G15" s="63">
        <f t="shared" si="0"/>
        <v>776000</v>
      </c>
    </row>
    <row r="16" spans="1:7" s="22" customFormat="1" ht="15.75">
      <c r="A16" s="26"/>
      <c r="B16" s="26"/>
      <c r="C16" s="27"/>
      <c r="D16" s="27"/>
      <c r="E16" s="27"/>
      <c r="F16" s="27"/>
      <c r="G16" s="27"/>
    </row>
    <row r="17" spans="1:7" s="22" customFormat="1" ht="15.75">
      <c r="A17" s="87" t="s">
        <v>90</v>
      </c>
      <c r="B17" s="87"/>
      <c r="C17" s="87"/>
      <c r="D17" s="87"/>
      <c r="E17" s="87"/>
      <c r="F17" s="87"/>
      <c r="G17" s="87"/>
    </row>
    <row r="18" spans="1:7" s="22" customFormat="1" ht="15.75">
      <c r="A18" s="26">
        <v>1</v>
      </c>
      <c r="B18" s="26" t="s">
        <v>125</v>
      </c>
      <c r="C18" s="56">
        <f>D18+E18+F18+G18</f>
        <v>466000</v>
      </c>
      <c r="D18" s="56">
        <v>116500</v>
      </c>
      <c r="E18" s="56">
        <v>116500</v>
      </c>
      <c r="F18" s="56">
        <v>116500</v>
      </c>
      <c r="G18" s="56">
        <v>116500</v>
      </c>
    </row>
    <row r="19" spans="1:7" s="22" customFormat="1" ht="15.75">
      <c r="A19" s="21">
        <v>2</v>
      </c>
      <c r="B19" s="26" t="s">
        <v>126</v>
      </c>
      <c r="C19" s="56">
        <f>D19+E19+F19+G19</f>
        <v>60000</v>
      </c>
      <c r="D19" s="56">
        <v>15000</v>
      </c>
      <c r="E19" s="56">
        <v>15000</v>
      </c>
      <c r="F19" s="56">
        <v>15000</v>
      </c>
      <c r="G19" s="56">
        <v>15000</v>
      </c>
    </row>
    <row r="20" spans="1:7" s="22" customFormat="1" ht="15.75">
      <c r="A20" s="21">
        <v>3</v>
      </c>
      <c r="B20" s="26" t="s">
        <v>129</v>
      </c>
      <c r="C20" s="56">
        <f>D20+E20+F20+G20</f>
        <v>110000</v>
      </c>
      <c r="D20" s="56">
        <v>27500</v>
      </c>
      <c r="E20" s="56">
        <v>27500</v>
      </c>
      <c r="F20" s="56">
        <v>27500</v>
      </c>
      <c r="G20" s="56">
        <v>27500</v>
      </c>
    </row>
    <row r="21" spans="1:7" s="22" customFormat="1" ht="15.75">
      <c r="A21" s="21">
        <v>4</v>
      </c>
      <c r="B21" s="26" t="s">
        <v>127</v>
      </c>
      <c r="C21" s="56">
        <f>D21+E21+F21+G21</f>
        <v>2000</v>
      </c>
      <c r="D21" s="56">
        <v>500</v>
      </c>
      <c r="E21" s="56">
        <v>500</v>
      </c>
      <c r="F21" s="56">
        <v>500</v>
      </c>
      <c r="G21" s="56">
        <v>500</v>
      </c>
    </row>
    <row r="22" spans="1:7" s="22" customFormat="1" ht="15.75">
      <c r="A22" s="21"/>
      <c r="B22" s="21" t="s">
        <v>128</v>
      </c>
      <c r="C22" s="57">
        <f>SUM(C18:C21)</f>
        <v>638000</v>
      </c>
      <c r="D22" s="57">
        <f t="shared" ref="D22:G22" si="1">SUM(D18:D21)</f>
        <v>159500</v>
      </c>
      <c r="E22" s="57">
        <f t="shared" si="1"/>
        <v>159500</v>
      </c>
      <c r="F22" s="57">
        <f t="shared" si="1"/>
        <v>159500</v>
      </c>
      <c r="G22" s="57">
        <f t="shared" si="1"/>
        <v>159500</v>
      </c>
    </row>
    <row r="23" spans="1:7" s="22" customFormat="1" ht="31.5">
      <c r="A23" s="26">
        <v>1</v>
      </c>
      <c r="B23" s="34" t="s">
        <v>121</v>
      </c>
      <c r="C23" s="48">
        <f>D23+E23+F23+G23</f>
        <v>77500</v>
      </c>
      <c r="D23" s="36">
        <v>19400</v>
      </c>
      <c r="E23" s="36">
        <v>19400</v>
      </c>
      <c r="F23" s="36">
        <v>19300</v>
      </c>
      <c r="G23" s="36">
        <v>19400</v>
      </c>
    </row>
    <row r="24" spans="1:7" s="22" customFormat="1" ht="15.75">
      <c r="A24" s="26">
        <v>2</v>
      </c>
      <c r="B24" s="34" t="s">
        <v>131</v>
      </c>
      <c r="C24" s="48">
        <f>D24+E24+F24+G24</f>
        <v>93600</v>
      </c>
      <c r="D24" s="36">
        <v>23400</v>
      </c>
      <c r="E24" s="36">
        <v>23400</v>
      </c>
      <c r="F24" s="36">
        <v>23400</v>
      </c>
      <c r="G24" s="36">
        <v>23400</v>
      </c>
    </row>
    <row r="25" spans="1:7" s="22" customFormat="1" ht="15.75">
      <c r="A25" s="26"/>
      <c r="B25" s="34" t="s">
        <v>132</v>
      </c>
      <c r="C25" s="52">
        <f>SUM(C23:C24)</f>
        <v>171100</v>
      </c>
      <c r="D25" s="52">
        <f t="shared" ref="D25:G25" si="2">SUM(D23:D24)</f>
        <v>42800</v>
      </c>
      <c r="E25" s="52">
        <f t="shared" si="2"/>
        <v>42800</v>
      </c>
      <c r="F25" s="52">
        <f t="shared" si="2"/>
        <v>42700</v>
      </c>
      <c r="G25" s="52">
        <f t="shared" si="2"/>
        <v>42800</v>
      </c>
    </row>
    <row r="26" spans="1:7" s="22" customFormat="1" ht="15.75">
      <c r="A26" s="26">
        <v>3</v>
      </c>
      <c r="B26" s="34" t="s">
        <v>122</v>
      </c>
      <c r="C26" s="52">
        <f>D26+E26+F26+G26</f>
        <v>788000</v>
      </c>
      <c r="D26" s="58">
        <v>197000</v>
      </c>
      <c r="E26" s="58">
        <v>197000</v>
      </c>
      <c r="F26" s="58">
        <v>197000</v>
      </c>
      <c r="G26" s="58">
        <v>197000</v>
      </c>
    </row>
    <row r="27" spans="1:7" s="22" customFormat="1" ht="15.75">
      <c r="A27" s="26"/>
      <c r="B27" s="39" t="s">
        <v>91</v>
      </c>
      <c r="C27" s="48"/>
      <c r="D27" s="36"/>
      <c r="E27" s="36"/>
      <c r="F27" s="36"/>
      <c r="G27" s="36"/>
    </row>
    <row r="28" spans="1:7" s="22" customFormat="1" ht="15.75" hidden="1">
      <c r="A28" s="26"/>
      <c r="B28" s="26"/>
      <c r="C28" s="48"/>
      <c r="D28" s="36"/>
      <c r="E28" s="36"/>
      <c r="F28" s="36"/>
      <c r="G28" s="36"/>
    </row>
    <row r="29" spans="1:7" s="22" customFormat="1" ht="54.75" hidden="1" customHeight="1">
      <c r="A29" s="26"/>
      <c r="B29" s="26"/>
      <c r="C29" s="48"/>
      <c r="D29" s="36"/>
      <c r="E29" s="36"/>
      <c r="F29" s="36"/>
      <c r="G29" s="36"/>
    </row>
    <row r="30" spans="1:7" s="22" customFormat="1" ht="15.75" hidden="1">
      <c r="A30" s="26"/>
      <c r="B30" s="26"/>
      <c r="C30" s="48">
        <f>D30+E30+F30+G30</f>
        <v>0</v>
      </c>
      <c r="D30" s="37">
        <f>D29/100*50</f>
        <v>0</v>
      </c>
      <c r="E30" s="37">
        <f>E29/100*50</f>
        <v>0</v>
      </c>
      <c r="F30" s="37">
        <f>F29/100*50</f>
        <v>0</v>
      </c>
      <c r="G30" s="37">
        <f>G29/100*50</f>
        <v>0</v>
      </c>
    </row>
    <row r="31" spans="1:7" s="22" customFormat="1" ht="15.75" hidden="1">
      <c r="A31" s="26"/>
      <c r="B31" s="26"/>
      <c r="C31" s="48">
        <f>D31+E31+F31+G31</f>
        <v>77500</v>
      </c>
      <c r="D31" s="36">
        <f>D23+D30</f>
        <v>19400</v>
      </c>
      <c r="E31" s="36">
        <f>E23+E30</f>
        <v>19400</v>
      </c>
      <c r="F31" s="36">
        <f>F23+F30</f>
        <v>19300</v>
      </c>
      <c r="G31" s="36">
        <f>G23+G30</f>
        <v>19400</v>
      </c>
    </row>
    <row r="32" spans="1:7" s="22" customFormat="1" ht="15.75">
      <c r="A32" s="26"/>
      <c r="B32" s="34" t="s">
        <v>92</v>
      </c>
      <c r="C32" s="48">
        <f>D32+E32+F32+G32</f>
        <v>780000</v>
      </c>
      <c r="D32" s="36">
        <v>195000</v>
      </c>
      <c r="E32" s="36">
        <v>195000</v>
      </c>
      <c r="F32" s="36">
        <v>195000</v>
      </c>
      <c r="G32" s="36">
        <v>195000</v>
      </c>
    </row>
    <row r="33" spans="1:15" s="35" customFormat="1" ht="15.75">
      <c r="A33" s="34"/>
      <c r="B33" s="34" t="s">
        <v>93</v>
      </c>
      <c r="C33" s="48">
        <f>D33+E33+F33+G33</f>
        <v>8000</v>
      </c>
      <c r="D33" s="53">
        <v>2000</v>
      </c>
      <c r="E33" s="40">
        <v>2000</v>
      </c>
      <c r="F33" s="40">
        <v>2000</v>
      </c>
      <c r="G33" s="40">
        <v>2000</v>
      </c>
      <c r="H33" s="43"/>
      <c r="I33" s="44"/>
      <c r="J33" s="44"/>
      <c r="K33" s="45"/>
      <c r="L33" s="46"/>
      <c r="M33" s="46"/>
      <c r="N33" s="46"/>
      <c r="O33" s="47"/>
    </row>
    <row r="34" spans="1:15" s="35" customFormat="1" ht="31.5" customHeight="1">
      <c r="A34" s="88">
        <v>1</v>
      </c>
      <c r="B34" s="94" t="s">
        <v>94</v>
      </c>
      <c r="C34" s="77">
        <f>D34+E34+F34+G34</f>
        <v>850000</v>
      </c>
      <c r="D34" s="79">
        <v>250000</v>
      </c>
      <c r="E34" s="79">
        <v>200000</v>
      </c>
      <c r="F34" s="79">
        <v>200000</v>
      </c>
      <c r="G34" s="79">
        <v>200000</v>
      </c>
    </row>
    <row r="35" spans="1:15" s="35" customFormat="1" ht="15.75" customHeight="1">
      <c r="A35" s="88"/>
      <c r="B35" s="95"/>
      <c r="C35" s="78"/>
      <c r="D35" s="80"/>
      <c r="E35" s="80"/>
      <c r="F35" s="80"/>
      <c r="G35" s="80"/>
    </row>
    <row r="36" spans="1:15" s="35" customFormat="1" ht="15.75">
      <c r="A36" s="34">
        <v>2</v>
      </c>
      <c r="B36" s="34" t="s">
        <v>37</v>
      </c>
      <c r="C36" s="60">
        <f t="shared" ref="C36:C43" si="3">D36+E36+F36+G36</f>
        <v>15800</v>
      </c>
      <c r="D36" s="40">
        <v>3950</v>
      </c>
      <c r="E36" s="40">
        <v>3950</v>
      </c>
      <c r="F36" s="40">
        <v>3950</v>
      </c>
      <c r="G36" s="40">
        <v>3950</v>
      </c>
    </row>
    <row r="37" spans="1:15" s="35" customFormat="1" ht="15.75">
      <c r="A37" s="34">
        <v>3</v>
      </c>
      <c r="B37" s="34" t="s">
        <v>95</v>
      </c>
      <c r="C37" s="60">
        <f t="shared" si="3"/>
        <v>8000</v>
      </c>
      <c r="D37" s="53">
        <v>2000</v>
      </c>
      <c r="E37" s="53">
        <v>2000</v>
      </c>
      <c r="F37" s="53">
        <v>2000</v>
      </c>
      <c r="G37" s="53">
        <v>2000</v>
      </c>
    </row>
    <row r="38" spans="1:15" s="35" customFormat="1" ht="63">
      <c r="A38" s="34">
        <v>4</v>
      </c>
      <c r="B38" s="34" t="s">
        <v>79</v>
      </c>
      <c r="C38" s="60">
        <f t="shared" si="3"/>
        <v>6000</v>
      </c>
      <c r="D38" s="61">
        <v>1500</v>
      </c>
      <c r="E38" s="61">
        <v>1500</v>
      </c>
      <c r="F38" s="61">
        <v>1500</v>
      </c>
      <c r="G38" s="61">
        <v>1500</v>
      </c>
    </row>
    <row r="39" spans="1:15" s="35" customFormat="1" ht="15.75">
      <c r="A39" s="34">
        <v>5</v>
      </c>
      <c r="B39" s="34" t="s">
        <v>96</v>
      </c>
      <c r="C39" s="60">
        <f t="shared" si="3"/>
        <v>2500</v>
      </c>
      <c r="D39" s="38"/>
      <c r="E39" s="53">
        <v>2500</v>
      </c>
      <c r="F39" s="38"/>
      <c r="G39" s="38"/>
    </row>
    <row r="40" spans="1:15" s="35" customFormat="1" ht="31.5">
      <c r="A40" s="34">
        <v>6</v>
      </c>
      <c r="B40" s="34" t="s">
        <v>97</v>
      </c>
      <c r="C40" s="41">
        <f t="shared" si="3"/>
        <v>6000</v>
      </c>
      <c r="D40" s="53">
        <v>1500</v>
      </c>
      <c r="E40" s="53">
        <v>1500</v>
      </c>
      <c r="F40" s="53">
        <v>1500</v>
      </c>
      <c r="G40" s="53">
        <v>1500</v>
      </c>
    </row>
    <row r="41" spans="1:15" s="35" customFormat="1" ht="31.5">
      <c r="A41" s="34">
        <v>7</v>
      </c>
      <c r="B41" s="34" t="s">
        <v>98</v>
      </c>
      <c r="C41" s="41">
        <f t="shared" si="3"/>
        <v>1000</v>
      </c>
      <c r="D41" s="38"/>
      <c r="E41" s="38"/>
      <c r="F41" s="38"/>
      <c r="G41" s="53">
        <v>1000</v>
      </c>
    </row>
    <row r="42" spans="1:15" s="35" customFormat="1" ht="15.75">
      <c r="A42" s="34">
        <v>8</v>
      </c>
      <c r="B42" s="34" t="s">
        <v>49</v>
      </c>
      <c r="C42" s="41">
        <f t="shared" si="3"/>
        <v>4000</v>
      </c>
      <c r="D42" s="53">
        <v>1000</v>
      </c>
      <c r="E42" s="53">
        <v>1000</v>
      </c>
      <c r="F42" s="53">
        <v>1000</v>
      </c>
      <c r="G42" s="53">
        <v>1000</v>
      </c>
    </row>
    <row r="43" spans="1:15" s="35" customFormat="1" ht="15.75">
      <c r="A43" s="34"/>
      <c r="B43" s="39" t="s">
        <v>123</v>
      </c>
      <c r="C43" s="41">
        <f t="shared" si="3"/>
        <v>1852400</v>
      </c>
      <c r="D43" s="59">
        <f>D25+D26+D34+D36+D37+D38+D39+D40+D41+D42</f>
        <v>499750</v>
      </c>
      <c r="E43" s="59">
        <f>E25+E26+E34+E36+E37+E38+E39+E40+E41+E42</f>
        <v>452250</v>
      </c>
      <c r="F43" s="59">
        <f>F25+F26+F34+F36+F37+F38+F39+F40+F41+F42</f>
        <v>449650</v>
      </c>
      <c r="G43" s="59">
        <f>G25+G26+G34+G36+G37+G38+G39+G40+G41+G42</f>
        <v>450750</v>
      </c>
    </row>
    <row r="44" spans="1:15" s="35" customFormat="1" ht="15.75">
      <c r="A44" s="34"/>
      <c r="B44" s="34"/>
      <c r="C44" s="41"/>
      <c r="D44" s="38"/>
      <c r="E44" s="53"/>
      <c r="F44" s="53"/>
      <c r="G44" s="38"/>
    </row>
    <row r="45" spans="1:15" s="35" customFormat="1" ht="15.75" customHeight="1">
      <c r="A45" s="83" t="s">
        <v>99</v>
      </c>
      <c r="B45" s="83"/>
      <c r="C45" s="83"/>
      <c r="D45" s="83"/>
      <c r="E45" s="83"/>
      <c r="F45" s="83"/>
      <c r="G45" s="83"/>
    </row>
    <row r="46" spans="1:15" s="35" customFormat="1" ht="31.5">
      <c r="A46" s="34" t="s">
        <v>23</v>
      </c>
      <c r="B46" s="34" t="s">
        <v>100</v>
      </c>
      <c r="C46" s="41">
        <f>D46+E46+F46+G46</f>
        <v>4500</v>
      </c>
      <c r="D46" s="53">
        <f>4500/4</f>
        <v>1125</v>
      </c>
      <c r="E46" s="53">
        <f>4500/4</f>
        <v>1125</v>
      </c>
      <c r="F46" s="53">
        <f>4500/4</f>
        <v>1125</v>
      </c>
      <c r="G46" s="53">
        <f>4500/4</f>
        <v>1125</v>
      </c>
    </row>
    <row r="47" spans="1:15" s="35" customFormat="1" ht="15.75">
      <c r="A47" s="34" t="s">
        <v>12</v>
      </c>
      <c r="B47" s="34" t="s">
        <v>124</v>
      </c>
      <c r="C47" s="41">
        <f>D47+E47+F47+G47</f>
        <v>4800</v>
      </c>
      <c r="D47" s="53">
        <v>1200</v>
      </c>
      <c r="E47" s="53">
        <v>1200</v>
      </c>
      <c r="F47" s="53">
        <v>1200</v>
      </c>
      <c r="G47" s="53">
        <v>1200</v>
      </c>
    </row>
    <row r="48" spans="1:15" s="35" customFormat="1" ht="15.75">
      <c r="A48" s="62">
        <v>3</v>
      </c>
      <c r="B48" s="34" t="s">
        <v>101</v>
      </c>
      <c r="C48" s="41">
        <f>D48+E48+F48+G48</f>
        <v>72000</v>
      </c>
      <c r="D48" s="54">
        <v>18000</v>
      </c>
      <c r="E48" s="54">
        <v>18000</v>
      </c>
      <c r="F48" s="54">
        <v>18000</v>
      </c>
      <c r="G48" s="54">
        <v>18000</v>
      </c>
    </row>
    <row r="49" spans="1:7" s="35" customFormat="1" ht="15.75">
      <c r="A49" s="34">
        <v>4</v>
      </c>
      <c r="B49" s="34" t="s">
        <v>102</v>
      </c>
      <c r="C49" s="41">
        <f>D49+E49+F49+G49</f>
        <v>8000</v>
      </c>
      <c r="D49" s="53">
        <v>2000</v>
      </c>
      <c r="E49" s="53">
        <v>2000</v>
      </c>
      <c r="F49" s="53">
        <v>2000</v>
      </c>
      <c r="G49" s="53">
        <v>2000</v>
      </c>
    </row>
    <row r="50" spans="1:7" s="35" customFormat="1" ht="15.75">
      <c r="A50" s="34"/>
      <c r="B50" s="34"/>
      <c r="C50" s="41"/>
      <c r="D50" s="53"/>
      <c r="E50" s="53"/>
      <c r="F50" s="53"/>
      <c r="G50" s="53"/>
    </row>
    <row r="51" spans="1:7" s="35" customFormat="1" ht="15.75">
      <c r="A51" s="34">
        <v>5</v>
      </c>
      <c r="B51" s="34" t="s">
        <v>130</v>
      </c>
      <c r="C51" s="41">
        <f t="shared" ref="C51:C60" si="4">D51+E51+F51+G51</f>
        <v>44800</v>
      </c>
      <c r="D51" s="53">
        <v>11200</v>
      </c>
      <c r="E51" s="53">
        <v>11200</v>
      </c>
      <c r="F51" s="53">
        <v>11200</v>
      </c>
      <c r="G51" s="53">
        <v>11200</v>
      </c>
    </row>
    <row r="52" spans="1:7" s="35" customFormat="1" ht="31.5">
      <c r="A52" s="34">
        <v>6</v>
      </c>
      <c r="B52" s="34" t="s">
        <v>103</v>
      </c>
      <c r="C52" s="41">
        <f t="shared" si="4"/>
        <v>12000</v>
      </c>
      <c r="D52" s="53">
        <v>3000</v>
      </c>
      <c r="E52" s="53">
        <v>3000</v>
      </c>
      <c r="F52" s="53">
        <v>3000</v>
      </c>
      <c r="G52" s="53">
        <v>3000</v>
      </c>
    </row>
    <row r="53" spans="1:7" s="35" customFormat="1" ht="31.5">
      <c r="A53" s="34">
        <v>7</v>
      </c>
      <c r="B53" s="34" t="s">
        <v>104</v>
      </c>
      <c r="C53" s="41">
        <f t="shared" si="4"/>
        <v>12000</v>
      </c>
      <c r="D53" s="53">
        <v>3000</v>
      </c>
      <c r="E53" s="53">
        <v>3000</v>
      </c>
      <c r="F53" s="53">
        <v>3000</v>
      </c>
      <c r="G53" s="53">
        <v>3000</v>
      </c>
    </row>
    <row r="54" spans="1:7" s="35" customFormat="1" ht="15.75">
      <c r="A54" s="34">
        <v>8</v>
      </c>
      <c r="B54" s="34" t="s">
        <v>105</v>
      </c>
      <c r="C54" s="41">
        <f t="shared" si="4"/>
        <v>12000</v>
      </c>
      <c r="D54" s="53">
        <v>3000</v>
      </c>
      <c r="E54" s="53">
        <v>3000</v>
      </c>
      <c r="F54" s="53">
        <v>3000</v>
      </c>
      <c r="G54" s="53">
        <v>3000</v>
      </c>
    </row>
    <row r="55" spans="1:7" s="35" customFormat="1" ht="31.5">
      <c r="A55" s="34">
        <v>9</v>
      </c>
      <c r="B55" s="34" t="s">
        <v>106</v>
      </c>
      <c r="C55" s="41">
        <f t="shared" si="4"/>
        <v>3000</v>
      </c>
      <c r="D55" s="53"/>
      <c r="E55" s="53"/>
      <c r="F55" s="53"/>
      <c r="G55" s="53">
        <v>3000</v>
      </c>
    </row>
    <row r="56" spans="1:7" s="35" customFormat="1" ht="15.75">
      <c r="A56" s="34">
        <v>10</v>
      </c>
      <c r="B56" s="34" t="s">
        <v>59</v>
      </c>
      <c r="C56" s="41">
        <f t="shared" si="4"/>
        <v>12000</v>
      </c>
      <c r="D56" s="53">
        <v>3000</v>
      </c>
      <c r="E56" s="53">
        <v>3000</v>
      </c>
      <c r="F56" s="53">
        <v>3000</v>
      </c>
      <c r="G56" s="53">
        <v>3000</v>
      </c>
    </row>
    <row r="57" spans="1:7" s="35" customFormat="1" ht="31.5">
      <c r="A57" s="34">
        <v>11</v>
      </c>
      <c r="B57" s="34" t="s">
        <v>107</v>
      </c>
      <c r="C57" s="41">
        <f t="shared" si="4"/>
        <v>40000</v>
      </c>
      <c r="D57" s="53">
        <v>10000</v>
      </c>
      <c r="E57" s="53">
        <v>10000</v>
      </c>
      <c r="F57" s="53">
        <v>10000</v>
      </c>
      <c r="G57" s="53">
        <v>10000</v>
      </c>
    </row>
    <row r="58" spans="1:7" s="35" customFormat="1" ht="31.5">
      <c r="A58" s="34">
        <v>12</v>
      </c>
      <c r="B58" s="34" t="s">
        <v>108</v>
      </c>
      <c r="C58" s="41">
        <f t="shared" si="4"/>
        <v>100000</v>
      </c>
      <c r="D58" s="53">
        <v>25000</v>
      </c>
      <c r="E58" s="53">
        <v>25000</v>
      </c>
      <c r="F58" s="53">
        <v>25000</v>
      </c>
      <c r="G58" s="53">
        <v>25000</v>
      </c>
    </row>
    <row r="59" spans="1:7" s="35" customFormat="1" ht="47.25">
      <c r="A59" s="34">
        <v>13</v>
      </c>
      <c r="B59" s="34" t="s">
        <v>109</v>
      </c>
      <c r="C59" s="41">
        <f t="shared" si="4"/>
        <v>8000</v>
      </c>
      <c r="D59" s="38">
        <v>2000</v>
      </c>
      <c r="E59" s="53">
        <v>2000</v>
      </c>
      <c r="F59" s="53">
        <v>2000</v>
      </c>
      <c r="G59" s="53">
        <v>2000</v>
      </c>
    </row>
    <row r="60" spans="1:7" s="35" customFormat="1" ht="31.5">
      <c r="A60" s="34">
        <v>14</v>
      </c>
      <c r="B60" s="34" t="s">
        <v>110</v>
      </c>
      <c r="C60" s="41">
        <f t="shared" si="4"/>
        <v>16000</v>
      </c>
      <c r="D60" s="38">
        <v>4000</v>
      </c>
      <c r="E60" s="53">
        <v>4000</v>
      </c>
      <c r="F60" s="53">
        <v>4000</v>
      </c>
      <c r="G60" s="53">
        <v>4000</v>
      </c>
    </row>
    <row r="61" spans="1:7" s="35" customFormat="1" ht="15.75">
      <c r="A61" s="34"/>
      <c r="B61" s="39" t="s">
        <v>63</v>
      </c>
      <c r="C61" s="59">
        <f>C46+C47+C48+C49+C51+C52+C53+C54+C55+C56+C57+C58+C59+C60</f>
        <v>349100</v>
      </c>
      <c r="D61" s="59">
        <f>D46+D47+D48+D49+D51+D52+D53+D54+D55+D56+D57+D58+D59+D60</f>
        <v>86525</v>
      </c>
      <c r="E61" s="59">
        <f>E46+E47+E48+E49+E51+E52+E53+E54+E55+E56+E57+E58+E59+E60</f>
        <v>86525</v>
      </c>
      <c r="F61" s="59">
        <f>F46+F47+F48+F49+F51+F52+F53+F54+F55+F56+F57+F58+F59+F60</f>
        <v>86525</v>
      </c>
      <c r="G61" s="59">
        <f>G46+G47+G48+G49+G51+G52+G53+G54+G55+G56+G57+G58+G59+G60</f>
        <v>89525</v>
      </c>
    </row>
    <row r="62" spans="1:7" s="22" customFormat="1" ht="15.75">
      <c r="A62" s="97" t="s">
        <v>111</v>
      </c>
      <c r="B62" s="98"/>
      <c r="C62" s="98"/>
      <c r="D62" s="98"/>
      <c r="E62" s="98"/>
      <c r="F62" s="98"/>
      <c r="G62" s="99"/>
    </row>
    <row r="63" spans="1:7" s="22" customFormat="1" ht="15.75">
      <c r="A63" s="87" t="s">
        <v>1</v>
      </c>
      <c r="B63" s="87" t="s">
        <v>112</v>
      </c>
      <c r="C63" s="89" t="s">
        <v>137</v>
      </c>
      <c r="D63" s="89" t="s">
        <v>86</v>
      </c>
      <c r="E63" s="89"/>
      <c r="F63" s="89"/>
      <c r="G63" s="89"/>
    </row>
    <row r="64" spans="1:7" s="22" customFormat="1" ht="15.75">
      <c r="A64" s="87"/>
      <c r="B64" s="87"/>
      <c r="C64" s="89"/>
      <c r="D64" s="33">
        <v>1</v>
      </c>
      <c r="E64" s="33">
        <v>2</v>
      </c>
      <c r="F64" s="33">
        <v>3</v>
      </c>
      <c r="G64" s="33">
        <v>4</v>
      </c>
    </row>
    <row r="65" spans="1:9" s="22" customFormat="1" ht="15.75">
      <c r="A65" s="26" t="s">
        <v>23</v>
      </c>
      <c r="B65" s="21" t="s">
        <v>65</v>
      </c>
      <c r="C65" s="48">
        <f>D65+E65+F65+G65</f>
        <v>3100000</v>
      </c>
      <c r="D65" s="42">
        <f>D15</f>
        <v>774000</v>
      </c>
      <c r="E65" s="42">
        <f>E15</f>
        <v>775000</v>
      </c>
      <c r="F65" s="42">
        <f>F15</f>
        <v>775000</v>
      </c>
      <c r="G65" s="42">
        <f>G15</f>
        <v>776000</v>
      </c>
    </row>
    <row r="66" spans="1:9" s="22" customFormat="1" ht="31.5">
      <c r="A66" s="26" t="s">
        <v>12</v>
      </c>
      <c r="B66" s="21" t="s">
        <v>66</v>
      </c>
      <c r="C66" s="48">
        <f>C22</f>
        <v>638000</v>
      </c>
      <c r="D66" s="48">
        <f>D22</f>
        <v>159500</v>
      </c>
      <c r="E66" s="48">
        <f>E22</f>
        <v>159500</v>
      </c>
      <c r="F66" s="48">
        <f>F22</f>
        <v>159500</v>
      </c>
      <c r="G66" s="48">
        <f>G22</f>
        <v>159500</v>
      </c>
    </row>
    <row r="67" spans="1:9" s="35" customFormat="1" ht="31.5">
      <c r="A67" s="34" t="s">
        <v>14</v>
      </c>
      <c r="B67" s="39" t="s">
        <v>113</v>
      </c>
      <c r="C67" s="41">
        <f>C68+C69</f>
        <v>2201500</v>
      </c>
      <c r="D67" s="41">
        <f>D68+D69</f>
        <v>586275</v>
      </c>
      <c r="E67" s="41">
        <f>E68+E69</f>
        <v>538775</v>
      </c>
      <c r="F67" s="41">
        <f>F68+F69</f>
        <v>536175</v>
      </c>
      <c r="G67" s="41">
        <f>G68+G69</f>
        <v>540275</v>
      </c>
    </row>
    <row r="68" spans="1:9" s="35" customFormat="1" ht="15.75">
      <c r="A68" s="34"/>
      <c r="B68" s="39" t="s">
        <v>114</v>
      </c>
      <c r="C68" s="41">
        <f>C43</f>
        <v>1852400</v>
      </c>
      <c r="D68" s="41">
        <f>D43</f>
        <v>499750</v>
      </c>
      <c r="E68" s="41">
        <f>E43</f>
        <v>452250</v>
      </c>
      <c r="F68" s="41">
        <f>F43</f>
        <v>449650</v>
      </c>
      <c r="G68" s="41">
        <f>G43</f>
        <v>450750</v>
      </c>
      <c r="I68" s="51"/>
    </row>
    <row r="69" spans="1:9" s="35" customFormat="1" ht="15.75">
      <c r="A69" s="34"/>
      <c r="B69" s="39" t="s">
        <v>115</v>
      </c>
      <c r="C69" s="41">
        <f>C61</f>
        <v>349100</v>
      </c>
      <c r="D69" s="41">
        <f>D61</f>
        <v>86525</v>
      </c>
      <c r="E69" s="41">
        <f>E61</f>
        <v>86525</v>
      </c>
      <c r="F69" s="41">
        <f>F61</f>
        <v>86525</v>
      </c>
      <c r="G69" s="41">
        <f>G61</f>
        <v>89525</v>
      </c>
    </row>
    <row r="70" spans="1:9" s="5" customFormat="1" ht="23.25" customHeight="1">
      <c r="A70" s="87" t="s">
        <v>116</v>
      </c>
      <c r="B70" s="87"/>
      <c r="C70" s="52">
        <f>C65-C66-C67</f>
        <v>260500</v>
      </c>
      <c r="D70" s="52">
        <f>D65-D66-D67</f>
        <v>28225</v>
      </c>
      <c r="E70" s="52">
        <f>E65-E66-E67</f>
        <v>76725</v>
      </c>
      <c r="F70" s="52">
        <f>F65-F66-F67</f>
        <v>79325</v>
      </c>
      <c r="G70" s="52">
        <f>G65-G66-G67</f>
        <v>76225</v>
      </c>
    </row>
    <row r="71" spans="1:9" s="22" customFormat="1" ht="12.75" customHeight="1">
      <c r="A71" s="25"/>
      <c r="B71" s="25"/>
      <c r="C71" s="49"/>
      <c r="D71" s="30"/>
      <c r="E71" s="30"/>
      <c r="F71" s="30"/>
      <c r="G71" s="30"/>
    </row>
    <row r="72" spans="1:9" s="22" customFormat="1" ht="12.75" customHeight="1">
      <c r="A72" s="25"/>
      <c r="B72" s="25"/>
      <c r="C72" s="50"/>
      <c r="D72" s="30"/>
      <c r="E72" s="30"/>
      <c r="F72" s="30"/>
      <c r="G72" s="30"/>
    </row>
    <row r="73" spans="1:9" s="22" customFormat="1" ht="5.25" customHeight="1">
      <c r="A73" s="23"/>
      <c r="B73" s="24"/>
      <c r="C73" s="29"/>
      <c r="D73" s="29"/>
      <c r="E73" s="29"/>
      <c r="F73" s="29"/>
      <c r="G73" s="29"/>
    </row>
    <row r="74" spans="1:9" s="22" customFormat="1" ht="15.75" hidden="1">
      <c r="A74" s="23"/>
      <c r="B74" s="24"/>
      <c r="C74" s="29"/>
      <c r="D74" s="29"/>
      <c r="E74" s="29"/>
      <c r="F74" s="29"/>
      <c r="G74" s="29"/>
    </row>
    <row r="75" spans="1:9" s="22" customFormat="1" ht="15.75" hidden="1">
      <c r="A75" s="23"/>
      <c r="C75" s="31"/>
      <c r="D75" s="31"/>
      <c r="E75" s="31"/>
      <c r="F75" s="31"/>
      <c r="G75" s="31"/>
    </row>
    <row r="76" spans="1:9" s="22" customFormat="1" ht="21" customHeight="1">
      <c r="A76" s="82" t="s">
        <v>120</v>
      </c>
      <c r="B76" s="82"/>
      <c r="C76" s="82"/>
      <c r="D76" s="82"/>
      <c r="E76" s="82"/>
      <c r="F76" s="82"/>
      <c r="G76" s="82"/>
    </row>
    <row r="77" spans="1:9" s="22" customFormat="1" ht="15.75">
      <c r="A77" s="23"/>
      <c r="C77" s="31"/>
      <c r="D77" s="31"/>
      <c r="E77" s="31"/>
      <c r="F77" s="31"/>
      <c r="G77" s="31"/>
    </row>
    <row r="78" spans="1:9" s="22" customFormat="1" ht="30.75" customHeight="1">
      <c r="A78" s="96" t="s">
        <v>117</v>
      </c>
      <c r="B78" s="96"/>
      <c r="C78" s="96"/>
      <c r="D78" s="96"/>
      <c r="E78" s="96"/>
      <c r="F78" s="96"/>
      <c r="G78" s="96"/>
    </row>
    <row r="79" spans="1:9" s="22" customFormat="1">
      <c r="C79" s="31"/>
      <c r="D79" s="31"/>
      <c r="E79" s="31"/>
      <c r="F79" s="31"/>
      <c r="G79" s="31"/>
    </row>
    <row r="80" spans="1:9" s="22" customFormat="1">
      <c r="C80" s="31"/>
      <c r="D80" s="31"/>
      <c r="E80" s="31"/>
      <c r="F80" s="31"/>
      <c r="G80" s="31"/>
    </row>
    <row r="81" spans="3:7" s="22" customFormat="1">
      <c r="C81" s="31"/>
      <c r="D81" s="31"/>
      <c r="E81" s="31"/>
      <c r="F81" s="31"/>
      <c r="G81" s="31"/>
    </row>
    <row r="82" spans="3:7" s="22" customFormat="1">
      <c r="C82" s="31"/>
      <c r="D82" s="31"/>
      <c r="E82" s="31"/>
      <c r="F82" s="31"/>
      <c r="G82" s="31"/>
    </row>
    <row r="83" spans="3:7" s="22" customFormat="1">
      <c r="C83" s="31"/>
      <c r="D83" s="31"/>
      <c r="E83" s="31"/>
      <c r="F83" s="31"/>
      <c r="G83" s="31"/>
    </row>
    <row r="84" spans="3:7" s="22" customFormat="1">
      <c r="C84" s="31"/>
      <c r="D84" s="31"/>
      <c r="E84" s="31"/>
      <c r="F84" s="31"/>
      <c r="G84" s="31"/>
    </row>
    <row r="85" spans="3:7" s="22" customFormat="1">
      <c r="C85" s="31"/>
      <c r="D85" s="31"/>
      <c r="E85" s="31"/>
      <c r="F85" s="31"/>
      <c r="G85" s="31"/>
    </row>
    <row r="86" spans="3:7" s="22" customFormat="1">
      <c r="C86" s="31"/>
      <c r="D86" s="31"/>
      <c r="E86" s="31"/>
      <c r="F86" s="31"/>
      <c r="G86" s="31"/>
    </row>
    <row r="87" spans="3:7" s="22" customFormat="1">
      <c r="C87" s="31"/>
      <c r="D87" s="31"/>
      <c r="E87" s="31"/>
      <c r="F87" s="31"/>
      <c r="G87" s="31"/>
    </row>
    <row r="88" spans="3:7" s="22" customFormat="1">
      <c r="C88" s="31"/>
      <c r="D88" s="31"/>
      <c r="E88" s="31"/>
      <c r="F88" s="31"/>
      <c r="G88" s="31"/>
    </row>
    <row r="89" spans="3:7" s="22" customFormat="1">
      <c r="C89" s="31"/>
      <c r="D89" s="31"/>
      <c r="E89" s="31"/>
      <c r="F89" s="31"/>
      <c r="G89" s="31"/>
    </row>
    <row r="90" spans="3:7" s="22" customFormat="1">
      <c r="C90" s="31"/>
      <c r="D90" s="31"/>
      <c r="E90" s="31"/>
      <c r="F90" s="31"/>
      <c r="G90" s="31"/>
    </row>
    <row r="91" spans="3:7" s="22" customFormat="1">
      <c r="C91" s="31"/>
      <c r="D91" s="31"/>
      <c r="E91" s="31"/>
      <c r="F91" s="31"/>
      <c r="G91" s="31"/>
    </row>
    <row r="92" spans="3:7" s="22" customFormat="1">
      <c r="C92" s="31"/>
      <c r="D92" s="31"/>
      <c r="E92" s="31"/>
      <c r="F92" s="31"/>
      <c r="G92" s="31"/>
    </row>
    <row r="93" spans="3:7" s="22" customFormat="1">
      <c r="C93" s="31"/>
      <c r="D93" s="31"/>
      <c r="E93" s="31"/>
      <c r="F93" s="31"/>
      <c r="G93" s="31"/>
    </row>
    <row r="94" spans="3:7" s="22" customFormat="1">
      <c r="C94" s="31"/>
      <c r="D94" s="31"/>
      <c r="E94" s="31"/>
      <c r="F94" s="31"/>
      <c r="G94" s="31"/>
    </row>
    <row r="95" spans="3:7" s="22" customFormat="1">
      <c r="C95" s="31"/>
      <c r="D95" s="31"/>
      <c r="E95" s="31"/>
      <c r="F95" s="31"/>
      <c r="G95" s="31"/>
    </row>
    <row r="96" spans="3:7" s="22" customFormat="1">
      <c r="C96" s="31"/>
      <c r="D96" s="31"/>
      <c r="E96" s="31"/>
      <c r="F96" s="31"/>
      <c r="G96" s="31"/>
    </row>
    <row r="97" spans="3:7" s="22" customFormat="1">
      <c r="C97" s="31"/>
      <c r="D97" s="31"/>
      <c r="E97" s="31"/>
      <c r="F97" s="31"/>
      <c r="G97" s="31"/>
    </row>
    <row r="98" spans="3:7" s="22" customFormat="1">
      <c r="C98" s="31"/>
      <c r="D98" s="31"/>
      <c r="E98" s="31"/>
      <c r="F98" s="31"/>
      <c r="G98" s="31"/>
    </row>
    <row r="99" spans="3:7" s="22" customFormat="1">
      <c r="C99" s="31"/>
      <c r="D99" s="31"/>
      <c r="E99" s="31"/>
      <c r="F99" s="31"/>
      <c r="G99" s="31"/>
    </row>
    <row r="100" spans="3:7" s="22" customFormat="1">
      <c r="C100" s="31"/>
      <c r="D100" s="31"/>
      <c r="E100" s="31"/>
      <c r="F100" s="31"/>
      <c r="G100" s="31"/>
    </row>
    <row r="101" spans="3:7" s="22" customFormat="1">
      <c r="C101" s="31"/>
      <c r="D101" s="31"/>
      <c r="E101" s="31"/>
      <c r="F101" s="31"/>
      <c r="G101" s="31"/>
    </row>
    <row r="102" spans="3:7" s="22" customFormat="1">
      <c r="C102" s="31"/>
      <c r="D102" s="31"/>
      <c r="E102" s="31"/>
      <c r="F102" s="31"/>
      <c r="G102" s="31"/>
    </row>
    <row r="103" spans="3:7" s="22" customFormat="1">
      <c r="C103" s="31"/>
      <c r="D103" s="31"/>
      <c r="E103" s="31"/>
      <c r="F103" s="31"/>
      <c r="G103" s="31"/>
    </row>
    <row r="104" spans="3:7" s="22" customFormat="1">
      <c r="C104" s="31"/>
      <c r="D104" s="31"/>
      <c r="E104" s="31"/>
      <c r="F104" s="31"/>
      <c r="G104" s="31"/>
    </row>
    <row r="105" spans="3:7" s="22" customFormat="1">
      <c r="C105" s="31"/>
      <c r="D105" s="31"/>
      <c r="E105" s="31"/>
      <c r="F105" s="31"/>
      <c r="G105" s="31"/>
    </row>
    <row r="106" spans="3:7" s="22" customFormat="1">
      <c r="C106" s="31"/>
      <c r="D106" s="31"/>
      <c r="E106" s="31"/>
      <c r="F106" s="31"/>
      <c r="G106" s="31"/>
    </row>
    <row r="107" spans="3:7" s="22" customFormat="1">
      <c r="C107" s="31"/>
      <c r="D107" s="31"/>
      <c r="E107" s="31"/>
      <c r="F107" s="31"/>
      <c r="G107" s="31"/>
    </row>
    <row r="108" spans="3:7" s="22" customFormat="1">
      <c r="C108" s="31"/>
      <c r="D108" s="31"/>
      <c r="E108" s="31"/>
      <c r="F108" s="31"/>
      <c r="G108" s="31"/>
    </row>
    <row r="109" spans="3:7" s="22" customFormat="1">
      <c r="C109" s="31"/>
      <c r="D109" s="31"/>
      <c r="E109" s="31"/>
      <c r="F109" s="31"/>
      <c r="G109" s="31"/>
    </row>
    <row r="110" spans="3:7" s="22" customFormat="1">
      <c r="C110" s="31"/>
      <c r="D110" s="31"/>
      <c r="E110" s="31"/>
      <c r="F110" s="31"/>
      <c r="G110" s="31"/>
    </row>
    <row r="111" spans="3:7" s="22" customFormat="1">
      <c r="C111" s="31"/>
      <c r="D111" s="31"/>
      <c r="E111" s="31"/>
      <c r="F111" s="31"/>
      <c r="G111" s="31"/>
    </row>
    <row r="112" spans="3:7" s="22" customFormat="1">
      <c r="C112" s="31"/>
      <c r="D112" s="31"/>
      <c r="E112" s="31"/>
      <c r="F112" s="31"/>
      <c r="G112" s="31"/>
    </row>
    <row r="113" spans="3:7" s="22" customFormat="1">
      <c r="C113" s="31"/>
      <c r="D113" s="31"/>
      <c r="E113" s="31"/>
      <c r="F113" s="31"/>
      <c r="G113" s="31"/>
    </row>
    <row r="114" spans="3:7" s="22" customFormat="1">
      <c r="C114" s="31"/>
      <c r="D114" s="31"/>
      <c r="E114" s="31"/>
      <c r="F114" s="31"/>
      <c r="G114" s="31"/>
    </row>
    <row r="115" spans="3:7" s="22" customFormat="1">
      <c r="C115" s="31"/>
      <c r="D115" s="31"/>
      <c r="E115" s="31"/>
      <c r="F115" s="31"/>
      <c r="G115" s="31"/>
    </row>
    <row r="116" spans="3:7" s="22" customFormat="1">
      <c r="C116" s="31"/>
      <c r="D116" s="31"/>
      <c r="E116" s="31"/>
      <c r="F116" s="31"/>
      <c r="G116" s="31"/>
    </row>
    <row r="117" spans="3:7" s="22" customFormat="1">
      <c r="C117" s="31"/>
      <c r="D117" s="31"/>
      <c r="E117" s="31"/>
      <c r="F117" s="31"/>
      <c r="G117" s="31"/>
    </row>
    <row r="118" spans="3:7" s="22" customFormat="1">
      <c r="C118" s="31"/>
      <c r="D118" s="31"/>
      <c r="E118" s="31"/>
      <c r="F118" s="31"/>
      <c r="G118" s="31"/>
    </row>
    <row r="119" spans="3:7" s="22" customFormat="1">
      <c r="C119" s="31"/>
      <c r="D119" s="31"/>
      <c r="E119" s="31"/>
      <c r="F119" s="31"/>
      <c r="G119" s="31"/>
    </row>
    <row r="120" spans="3:7" s="22" customFormat="1">
      <c r="C120" s="31"/>
      <c r="D120" s="31"/>
      <c r="E120" s="31"/>
      <c r="F120" s="31"/>
      <c r="G120" s="31"/>
    </row>
    <row r="121" spans="3:7" s="22" customFormat="1">
      <c r="C121" s="31"/>
      <c r="D121" s="31"/>
      <c r="E121" s="31"/>
      <c r="F121" s="31"/>
      <c r="G121" s="31"/>
    </row>
  </sheetData>
  <mergeCells count="27">
    <mergeCell ref="A78:G78"/>
    <mergeCell ref="A70:B70"/>
    <mergeCell ref="A62:G62"/>
    <mergeCell ref="A63:A64"/>
    <mergeCell ref="B63:B64"/>
    <mergeCell ref="D63:G63"/>
    <mergeCell ref="A6:G6"/>
    <mergeCell ref="A76:G76"/>
    <mergeCell ref="A45:G45"/>
    <mergeCell ref="C8:E8"/>
    <mergeCell ref="C2:G2"/>
    <mergeCell ref="C3:G3"/>
    <mergeCell ref="C4:G4"/>
    <mergeCell ref="A11:G11"/>
    <mergeCell ref="A34:A35"/>
    <mergeCell ref="A17:G17"/>
    <mergeCell ref="C9:C10"/>
    <mergeCell ref="C63:C64"/>
    <mergeCell ref="A9:A10"/>
    <mergeCell ref="B9:B10"/>
    <mergeCell ref="D9:G9"/>
    <mergeCell ref="B34:B35"/>
    <mergeCell ref="C34:C35"/>
    <mergeCell ref="D34:D35"/>
    <mergeCell ref="E34:E35"/>
    <mergeCell ref="F34:F35"/>
    <mergeCell ref="G34:G35"/>
  </mergeCells>
  <phoneticPr fontId="2" type="noConversion"/>
  <pageMargins left="0.31496062992125984" right="0.23622047244094491" top="0.82677165354330717" bottom="0.23622047244094491" header="0.23622047244094491" footer="0.23622047244094491"/>
  <pageSetup paperSize="9" scale="80" orientation="portrait" verticalDpi="0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БОЗОР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НОДИРБЕК</dc:creator>
  <cp:lastModifiedBy>Пользователь</cp:lastModifiedBy>
  <cp:lastPrinted>2020-11-19T06:50:36Z</cp:lastPrinted>
  <dcterms:created xsi:type="dcterms:W3CDTF">2009-04-12T19:48:38Z</dcterms:created>
  <dcterms:modified xsi:type="dcterms:W3CDTF">2021-06-30T07:20:25Z</dcterms:modified>
</cp:coreProperties>
</file>